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mhwcnz.sharepoint.com/sites/operations/Finance/Accounts and Reporting/2024-25 Financial Year/CE expenses/final version/"/>
    </mc:Choice>
  </mc:AlternateContent>
  <xr:revisionPtr revIDLastSave="0" documentId="8_{F7B356D2-448F-464F-91CA-FE854BC8B061}" xr6:coauthVersionLast="47" xr6:coauthVersionMax="47" xr10:uidLastSave="{00000000-0000-0000-0000-000000000000}"/>
  <bookViews>
    <workbookView xWindow="-110" yWindow="-110" windowWidth="19420" windowHeight="1030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5" i="3"/>
  <c r="C25" i="2"/>
  <c r="C25" i="1"/>
  <c r="C39" i="1"/>
  <c r="C16" i="1"/>
  <c r="E60" i="13" l="1"/>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39" i="1" s="1"/>
  <c r="F56" i="13"/>
  <c r="D25" i="1" s="1"/>
  <c r="F55" i="13"/>
  <c r="D16" i="1" s="1"/>
  <c r="C13" i="13"/>
  <c r="C12" i="13"/>
  <c r="C11" i="13"/>
  <c r="C16" i="13" l="1"/>
  <c r="C17" i="13"/>
  <c r="B5" i="4" l="1"/>
  <c r="B4" i="4"/>
  <c r="B5" i="3"/>
  <c r="B4" i="3"/>
  <c r="B5" i="2"/>
  <c r="B4" i="2"/>
  <c r="B5" i="1"/>
  <c r="B4" i="1"/>
  <c r="C15" i="13" l="1"/>
  <c r="F12" i="13" l="1"/>
  <c r="C25" i="4"/>
  <c r="F11" i="13" s="1"/>
  <c r="F13" i="13" l="1"/>
  <c r="B39" i="1"/>
  <c r="B17" i="13" s="1"/>
  <c r="B25" i="1"/>
  <c r="B16" i="13" s="1"/>
  <c r="B16" i="1"/>
  <c r="B15" i="13" s="1"/>
  <c r="B25" i="3" l="1"/>
  <c r="B13" i="13" s="1"/>
  <c r="B25" i="2"/>
  <c r="B12" i="13" s="1"/>
  <c r="B11" i="13" l="1"/>
  <c r="B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<sst xmlns="http://schemas.openxmlformats.org/spreadsheetml/2006/main" count="259" uniqueCount="195">
  <si>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</si>
  <si>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</si>
  <si>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</si>
  <si>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</si>
  <si>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</si>
  <si>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</si>
  <si>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</si>
  <si>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</si>
  <si>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</si>
  <si>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</si>
  <si>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</si>
  <si>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</si>
  <si>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</si>
  <si>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</si>
  <si>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</si>
  <si>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</si>
  <si>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</si>
  <si>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</si>
  <si>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</si>
  <si>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</si>
  <si>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</si>
  <si>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</si>
  <si>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</si>
  <si>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</si>
  <si>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</si>
  <si>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</si>
  <si>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</si>
  <si>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</si>
  <si>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</si>
  <si>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</si>
  <si>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</si>
  <si>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</si>
  <si>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</si>
  <si>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</si>
  <si>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</si>
  <si>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</si>
  <si>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</si>
  <si>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</si>
  <si>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</si>
  <si>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</si>
  <si>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</si>
  <si>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</si>
  <si>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</si>
  <si>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</si>
  <si>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</si>
  <si>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</si>
  <si>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</si>
  <si>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</si>
  <si>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</si>
  <si>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color rgb="FF000000"/>
        <rFont val="Arial"/>
      </rPr>
      <t xml:space="preserve">Expenses should be posted on agency websites and linked to www.data.govt.nz. See: </t>
    </r>
    <r>
      <rPr>
        <u/>
        <sz val="11"/>
        <color rgb="FF0000FF"/>
        <rFont val="Arial"/>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</si>
  <si>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</si>
  <si>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</si>
  <si>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</si>
  <si>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Te Hiringa Mahara | Mental Health and Wellbeing Commission</t>
  </si>
  <si>
    <t>Secretary or Chief Executive**</t>
  </si>
  <si>
    <t>Karen Orsborn</t>
  </si>
  <si>
    <t>Disclosure period start***</t>
  </si>
  <si>
    <t>Disclosure period end***</t>
  </si>
  <si>
    <t>Agency totals check</t>
  </si>
  <si>
    <t>Complete</t>
  </si>
  <si>
    <t>Secretary or Chief Executive approval****</t>
  </si>
  <si>
    <t>This disclosure has been approved by the Departmental Secretary or Chief Executive</t>
  </si>
  <si>
    <t>Other sign-off****</t>
  </si>
  <si>
    <t>Board Chair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</si>
  <si>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</si>
  <si>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</si>
  <si>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</si>
  <si>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</si>
  <si>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</si>
  <si>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</si>
  <si>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</si>
  <si>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</si>
  <si>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</si>
  <si>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</si>
  <si>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</si>
  <si>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</si>
  <si>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</si>
  <si>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</si>
  <si>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</si>
  <si>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</si>
  <si>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</si>
  <si>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</si>
  <si>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</si>
  <si>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</si>
  <si>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</si>
  <si>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</si>
  <si>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</si>
  <si>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</si>
  <si>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</si>
  <si>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</si>
  <si>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</si>
  <si>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</si>
  <si>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</si>
  <si>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</si>
  <si>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</si>
  <si>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</si>
  <si>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</si>
  <si>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</si>
  <si>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</si>
  <si>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</si>
  <si>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</si>
  <si>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</si>
  <si>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</si>
  <si>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</si>
  <si>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</si>
  <si>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</si>
  <si>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</si>
  <si>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</si>
  <si>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</si>
  <si>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</si>
  <si>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</si>
  <si>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</si>
  <si>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</si>
  <si>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</si>
  <si>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</si>
  <si>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</si>
  <si>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</si>
  <si>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</si>
  <si>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</si>
  <si>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</si>
  <si>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</si>
  <si>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</si>
  <si>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</si>
  <si>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</si>
  <si>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</si>
  <si>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</si>
  <si>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</si>
  <si>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</si>
  <si>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International obligations: Attendance at Global Leadership Exchange - Ireland and Netherlands 18/06/24 - 01/07/24</t>
  </si>
  <si>
    <t>Airfares ($4,977.94). Meals ($499.12), Travel/trains ($287.66) and Accommodation ($2550.70)</t>
  </si>
  <si>
    <t>United Kingdom &amp; Netherlands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</si>
  <si>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</si>
  <si>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</si>
  <si>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</si>
  <si>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 xml:space="preserve">Hui with Auckland based Stakeholders </t>
  </si>
  <si>
    <t>Airfares ($475.69) and Taxi ($40.70)</t>
  </si>
  <si>
    <t>Auckland</t>
  </si>
  <si>
    <t>Airfares ($408.15), Taxis ($275.74), Accommodation ($425.70)</t>
  </si>
  <si>
    <t xml:space="preserve">Wellington - Auckland return </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</si>
  <si>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</si>
  <si>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</si>
  <si>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</si>
  <si>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</si>
  <si>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 xml:space="preserve">Travel to recruitment agency - interview panel </t>
  </si>
  <si>
    <t xml:space="preserve">Taxi </t>
  </si>
  <si>
    <t xml:space="preserve">Wellington </t>
  </si>
  <si>
    <t xml:space="preserve">Taxi to Stakeholder hui </t>
  </si>
  <si>
    <t>Wellington</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</si>
  <si>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</si>
  <si>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</si>
  <si>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</si>
  <si>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</si>
  <si>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</si>
  <si>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</si>
  <si>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</si>
  <si>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</si>
  <si>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</si>
  <si>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</si>
  <si>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</si>
  <si>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</si>
  <si>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</si>
  <si>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</si>
  <si>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</si>
  <si>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</si>
  <si>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</si>
  <si>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</si>
  <si>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</si>
  <si>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</si>
  <si>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</si>
  <si>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</si>
  <si>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</si>
  <si>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Professional development </t>
  </si>
  <si>
    <t>New Zealand</t>
  </si>
  <si>
    <t xml:space="preserve">Professional Development - Te Reo Maori lessons (4 in total) </t>
  </si>
  <si>
    <t>Professional Development - coaching (4 sessions Oct 23 - Feb 24)</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</si>
  <si>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</si>
  <si>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</si>
  <si>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</si>
  <si>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</si>
  <si>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</si>
  <si>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</si>
  <si>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</si>
  <si>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</si>
  <si>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</si>
  <si>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</si>
  <si>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</si>
  <si>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</si>
  <si>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</si>
  <si>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</si>
  <si>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</si>
  <si>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</si>
  <si>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</si>
  <si>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 xml:space="preserve">Professional Development - ACHSM Conference fees </t>
  </si>
  <si>
    <t>Professional development - Australasian College of Health Service Management (ACHSM)  Fees - yearly fee</t>
  </si>
  <si>
    <t xml:space="preserve">3 day trip Travel to Auckland for visit to stakeholders and attend ACHSM conference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</si>
</sst>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3"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1"/>
      <color rgb="FF000000"/>
      <name val="Arial"/>
    </font>
    <font>
      <u/>
      <sz val="11"/>
      <color rgb="FF0000FF"/>
      <name val="Arial"/>
    </font>
    <font>
      <u/>
      <sz val="11"/>
      <color theme="10"/>
      <name val="Arial"/>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33" fillId="3" borderId="0" xfId="0" applyFont="1" applyFill="1" applyAlignment="1">
      <alignment horizontal="center" vertical="center" wrapText="1"/>
    </xf>
    <xf numFmtId="0" fontId="42" fillId="0" borderId="0" xfId="1" applyFont="1" applyFill="1" applyAlignment="1" applyProtection="1">
      <alignment horizontal="justify" vertical="center"/>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30" zoomScaleNormal="100" workbookViewId="0">
      <selection activeCell="A58" sqref="A58"/>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8"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0" t="s">
        <v>46</v>
      </c>
    </row>
    <row r="55" spans="1:1" ht="17.25" customHeight="1" x14ac:dyDescent="0.2">
      <c r="A55" s="50" t="s">
        <v>47</v>
      </c>
    </row>
    <row r="56" spans="1:1" ht="17.25" customHeight="1" x14ac:dyDescent="0.2">
      <c r="A56" s="51" t="s">
        <v>48</v>
      </c>
    </row>
    <row r="57" spans="1:1" ht="17.25" customHeight="1" x14ac:dyDescent="0.2">
      <c r="A57" s="132" t="s">
        <v>49</v>
      </c>
    </row>
    <row r="58" spans="1:1" ht="17.25" customHeight="1" x14ac:dyDescent="0.2">
      <c r="A58" s="129"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7" sqref="B7:F7"/>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6" t="s">
        <v>51</v>
      </c>
      <c r="B1" s="136"/>
      <c r="C1" s="136"/>
      <c r="D1" s="136"/>
      <c r="E1" s="136"/>
      <c r="F1" s="136"/>
      <c r="G1" s="17"/>
      <c r="H1" s="17"/>
      <c r="I1" s="17"/>
      <c r="J1" s="17"/>
      <c r="K1" s="17"/>
    </row>
    <row r="2" spans="1:11" ht="21" customHeight="1" x14ac:dyDescent="0.2">
      <c r="A2" s="3" t="s">
        <v>52</v>
      </c>
      <c r="B2" s="137" t="s">
        <v>53</v>
      </c>
      <c r="C2" s="137"/>
      <c r="D2" s="137"/>
      <c r="E2" s="137"/>
      <c r="F2" s="137"/>
      <c r="G2" s="17"/>
      <c r="H2" s="17"/>
      <c r="I2" s="17"/>
      <c r="J2" s="17"/>
      <c r="K2" s="17"/>
    </row>
    <row r="3" spans="1:11" ht="15.75" x14ac:dyDescent="0.2">
      <c r="A3" s="3" t="s">
        <v>54</v>
      </c>
      <c r="B3" s="137" t="s">
        <v>55</v>
      </c>
      <c r="C3" s="137"/>
      <c r="D3" s="137"/>
      <c r="E3" s="137"/>
      <c r="F3" s="137"/>
      <c r="G3" s="17"/>
      <c r="H3" s="17"/>
      <c r="I3" s="17"/>
      <c r="J3" s="17"/>
      <c r="K3" s="17"/>
    </row>
    <row r="4" spans="1:11" ht="21" customHeight="1" x14ac:dyDescent="0.2">
      <c r="A4" s="3" t="s">
        <v>56</v>
      </c>
      <c r="B4" s="138">
        <v>45108</v>
      </c>
      <c r="C4" s="138"/>
      <c r="D4" s="138"/>
      <c r="E4" s="138"/>
      <c r="F4" s="138"/>
      <c r="G4" s="17"/>
      <c r="H4" s="17"/>
      <c r="I4" s="17"/>
      <c r="J4" s="17"/>
      <c r="K4" s="17"/>
    </row>
    <row r="5" spans="1:11" ht="21" customHeight="1" x14ac:dyDescent="0.2">
      <c r="A5" s="3" t="s">
        <v>57</v>
      </c>
      <c r="B5" s="138">
        <v>45473</v>
      </c>
      <c r="C5" s="138"/>
      <c r="D5" s="138"/>
      <c r="E5" s="138"/>
      <c r="F5" s="138"/>
      <c r="G5" s="17"/>
      <c r="H5" s="17"/>
      <c r="I5" s="17"/>
      <c r="J5" s="17"/>
      <c r="K5" s="17"/>
    </row>
    <row r="6" spans="1:11" ht="21" customHeight="1" x14ac:dyDescent="0.2">
      <c r="A6" s="3" t="s">
        <v>58</v>
      </c>
      <c r="B6" s="135" t="s">
        <v>59</v>
      </c>
      <c r="C6" s="135"/>
      <c r="D6" s="135"/>
      <c r="E6" s="135"/>
      <c r="F6" s="135"/>
      <c r="G6" s="23"/>
      <c r="H6" s="17"/>
      <c r="I6" s="17"/>
      <c r="J6" s="17"/>
      <c r="K6" s="17"/>
    </row>
    <row r="7" spans="1:11" ht="31.5" x14ac:dyDescent="0.2">
      <c r="A7" s="3" t="s">
        <v>60</v>
      </c>
      <c r="B7" s="134" t="s">
        <v>61</v>
      </c>
      <c r="C7" s="134"/>
      <c r="D7" s="134"/>
      <c r="E7" s="134"/>
      <c r="F7" s="134"/>
      <c r="G7" s="23"/>
      <c r="H7" s="17"/>
      <c r="I7" s="17"/>
      <c r="J7" s="17"/>
      <c r="K7" s="17"/>
    </row>
    <row r="8" spans="1:11" ht="25.5" customHeight="1" x14ac:dyDescent="0.2">
      <c r="A8" s="3" t="s">
        <v>62</v>
      </c>
      <c r="B8" s="134" t="s">
        <v>63</v>
      </c>
      <c r="C8" s="134"/>
      <c r="D8" s="134"/>
      <c r="E8" s="134"/>
      <c r="F8" s="134"/>
      <c r="G8" s="23"/>
      <c r="H8" s="17"/>
      <c r="I8" s="17"/>
      <c r="J8" s="17"/>
      <c r="K8" s="17"/>
    </row>
    <row r="9" spans="1:11" ht="66.75" customHeight="1" x14ac:dyDescent="0.2">
      <c r="A9" s="133" t="s">
        <v>64</v>
      </c>
      <c r="B9" s="133"/>
      <c r="C9" s="133"/>
      <c r="D9" s="133"/>
      <c r="E9" s="133"/>
      <c r="F9" s="133"/>
      <c r="G9" s="23"/>
      <c r="H9" s="17"/>
      <c r="I9" s="17"/>
      <c r="J9" s="17"/>
      <c r="K9" s="17"/>
    </row>
    <row r="10" spans="1:11" s="93" customFormat="1" ht="36" customHeight="1" x14ac:dyDescent="0.2">
      <c r="A10" s="87" t="s">
        <v>65</v>
      </c>
      <c r="B10" s="88" t="s">
        <v>66</v>
      </c>
      <c r="C10" s="88" t="s">
        <v>67</v>
      </c>
      <c r="D10" s="89"/>
      <c r="E10" s="90" t="s">
        <v>29</v>
      </c>
      <c r="F10" s="91" t="s">
        <v>68</v>
      </c>
      <c r="G10" s="92"/>
      <c r="H10" s="92"/>
      <c r="I10" s="92"/>
      <c r="J10" s="92"/>
      <c r="K10" s="92"/>
    </row>
    <row r="11" spans="1:11" ht="27.75" customHeight="1" x14ac:dyDescent="0.2">
      <c r="A11" s="8" t="s">
        <v>69</v>
      </c>
      <c r="B11" s="59">
        <f>B15+B16+B17</f>
        <v>9092.25</v>
      </c>
      <c r="C11" s="66" t="str">
        <f>IF(Travel!B6="",A34,Travel!B6)</f>
        <v>Figures exclude GST</v>
      </c>
      <c r="D11" s="6"/>
      <c r="E11" s="8" t="s">
        <v>70</v>
      </c>
      <c r="F11" s="33">
        <f>'Gifts and benefits'!C25</f>
        <v>0</v>
      </c>
      <c r="G11" s="29"/>
      <c r="H11" s="29"/>
      <c r="I11" s="29"/>
      <c r="J11" s="29"/>
      <c r="K11" s="29"/>
    </row>
    <row r="12" spans="1:11" ht="27.75" customHeight="1" x14ac:dyDescent="0.2">
      <c r="A12" s="8" t="s">
        <v>24</v>
      </c>
      <c r="B12" s="59">
        <f>Hospitality!B25</f>
        <v>0</v>
      </c>
      <c r="C12" s="66" t="str">
        <f>IF(Hospitality!B6="",A34,Hospitality!B6)</f>
        <v>Figures exclude GST</v>
      </c>
      <c r="D12" s="6"/>
      <c r="E12" s="8" t="s">
        <v>71</v>
      </c>
      <c r="F12" s="33">
        <f>'Gifts and benefits'!C26</f>
        <v>0</v>
      </c>
      <c r="G12" s="29"/>
      <c r="H12" s="29"/>
      <c r="I12" s="29"/>
      <c r="J12" s="29"/>
      <c r="K12" s="29"/>
    </row>
    <row r="13" spans="1:11" ht="27.75" customHeight="1" x14ac:dyDescent="0.2">
      <c r="A13" s="8" t="s">
        <v>72</v>
      </c>
      <c r="B13" s="59">
        <f>'All other expenses'!B25</f>
        <v>3350.54</v>
      </c>
      <c r="C13" s="66" t="str">
        <f>IF('All other expenses'!B6="",A34,'All other expenses'!B6)</f>
        <v>Figures exclude GST</v>
      </c>
      <c r="D13" s="6"/>
      <c r="E13" s="8" t="s">
        <v>73</v>
      </c>
      <c r="F13" s="33">
        <f>'Gifts and benefits'!C27</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74</v>
      </c>
      <c r="B15" s="61">
        <f>Travel!B16</f>
        <v>7336.18</v>
      </c>
      <c r="C15" s="68" t="str">
        <f>C11</f>
        <v>Figures exclude GST</v>
      </c>
      <c r="D15" s="6"/>
      <c r="E15" s="6"/>
      <c r="F15" s="35"/>
      <c r="G15" s="17"/>
      <c r="H15" s="17"/>
      <c r="I15" s="17"/>
      <c r="J15" s="17"/>
      <c r="K15" s="17"/>
    </row>
    <row r="16" spans="1:11" ht="27.75" customHeight="1" x14ac:dyDescent="0.2">
      <c r="A16" s="9" t="s">
        <v>75</v>
      </c>
      <c r="B16" s="61">
        <f>Travel!B25</f>
        <v>1625.98</v>
      </c>
      <c r="C16" s="68" t="str">
        <f>C11</f>
        <v>Figures exclude GST</v>
      </c>
      <c r="D16" s="36"/>
      <c r="E16" s="6"/>
      <c r="F16" s="37"/>
      <c r="G16" s="17"/>
      <c r="H16" s="17"/>
      <c r="I16" s="17"/>
      <c r="J16" s="17"/>
      <c r="K16" s="17"/>
    </row>
    <row r="17" spans="1:11" ht="27.75" customHeight="1" x14ac:dyDescent="0.2">
      <c r="A17" s="9" t="s">
        <v>76</v>
      </c>
      <c r="B17" s="61">
        <f>Travel!B39</f>
        <v>130.09</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77</v>
      </c>
      <c r="B19" s="19"/>
      <c r="C19" s="17"/>
      <c r="D19" s="17"/>
      <c r="E19" s="17"/>
      <c r="F19" s="17"/>
      <c r="G19" s="17"/>
      <c r="H19" s="17"/>
      <c r="I19" s="17"/>
      <c r="J19" s="17"/>
      <c r="K19" s="17"/>
    </row>
    <row r="20" spans="1:11" x14ac:dyDescent="0.2">
      <c r="A20" s="20" t="s">
        <v>78</v>
      </c>
      <c r="D20" s="17"/>
      <c r="E20" s="17"/>
      <c r="F20" s="17"/>
      <c r="G20" s="17"/>
      <c r="H20" s="17"/>
      <c r="I20" s="17"/>
      <c r="J20" s="17"/>
      <c r="K20" s="17"/>
    </row>
    <row r="21" spans="1:11" ht="12.6" customHeight="1" x14ac:dyDescent="0.2">
      <c r="A21" s="20" t="s">
        <v>79</v>
      </c>
      <c r="D21" s="17"/>
      <c r="E21" s="17"/>
      <c r="F21" s="17"/>
      <c r="G21" s="17"/>
      <c r="H21" s="17"/>
      <c r="I21" s="17"/>
      <c r="J21" s="17"/>
      <c r="K21" s="17"/>
    </row>
    <row r="22" spans="1:11" ht="12.6" customHeight="1" x14ac:dyDescent="0.2">
      <c r="A22" s="20" t="s">
        <v>80</v>
      </c>
      <c r="D22" s="17"/>
      <c r="E22" s="17"/>
      <c r="F22" s="17"/>
      <c r="G22" s="17"/>
      <c r="H22" s="17"/>
      <c r="I22" s="17"/>
      <c r="J22" s="17"/>
      <c r="K22" s="17"/>
    </row>
    <row r="23" spans="1:11" ht="12.6" customHeight="1" x14ac:dyDescent="0.2">
      <c r="A23" s="20" t="s">
        <v>81</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82</v>
      </c>
      <c r="B25" s="13"/>
      <c r="C25" s="13"/>
      <c r="D25" s="13"/>
      <c r="E25" s="13"/>
      <c r="F25" s="13"/>
      <c r="G25" s="17"/>
      <c r="H25" s="17"/>
      <c r="I25" s="17"/>
      <c r="J25" s="17"/>
      <c r="K25" s="17"/>
    </row>
    <row r="26" spans="1:11" ht="12.75" hidden="1" customHeight="1" x14ac:dyDescent="0.2">
      <c r="A26" s="11" t="s">
        <v>83</v>
      </c>
      <c r="B26" s="4"/>
      <c r="C26" s="4"/>
      <c r="D26" s="11"/>
      <c r="E26" s="11"/>
      <c r="F26" s="11"/>
      <c r="G26" s="17"/>
      <c r="H26" s="17"/>
      <c r="I26" s="17"/>
      <c r="J26" s="17"/>
      <c r="K26" s="17"/>
    </row>
    <row r="27" spans="1:11" hidden="1" x14ac:dyDescent="0.2">
      <c r="A27" s="10" t="s">
        <v>84</v>
      </c>
      <c r="B27" s="10"/>
      <c r="C27" s="10"/>
      <c r="D27" s="10"/>
      <c r="E27" s="10"/>
      <c r="F27" s="10"/>
      <c r="G27" s="17"/>
      <c r="H27" s="17"/>
      <c r="I27" s="17"/>
      <c r="J27" s="17"/>
      <c r="K27" s="17"/>
    </row>
    <row r="28" spans="1:11" hidden="1" x14ac:dyDescent="0.2">
      <c r="A28" s="10" t="s">
        <v>85</v>
      </c>
      <c r="B28" s="10"/>
      <c r="C28" s="10"/>
      <c r="D28" s="10"/>
      <c r="E28" s="10"/>
      <c r="F28" s="10"/>
      <c r="G28" s="17"/>
      <c r="H28" s="17"/>
      <c r="I28" s="17"/>
      <c r="J28" s="17"/>
      <c r="K28" s="17"/>
    </row>
    <row r="29" spans="1:11" hidden="1" x14ac:dyDescent="0.2">
      <c r="A29" s="11" t="s">
        <v>86</v>
      </c>
      <c r="B29" s="11"/>
      <c r="C29" s="11"/>
      <c r="D29" s="11"/>
      <c r="E29" s="11"/>
      <c r="F29" s="11"/>
      <c r="G29" s="17"/>
      <c r="H29" s="17"/>
      <c r="I29" s="17"/>
      <c r="J29" s="17"/>
      <c r="K29" s="17"/>
    </row>
    <row r="30" spans="1:11" hidden="1" x14ac:dyDescent="0.2">
      <c r="A30" s="11" t="s">
        <v>87</v>
      </c>
      <c r="B30" s="11"/>
      <c r="C30" s="11"/>
      <c r="D30" s="11"/>
      <c r="E30" s="11"/>
      <c r="F30" s="11"/>
      <c r="G30" s="17"/>
      <c r="H30" s="17"/>
      <c r="I30" s="17"/>
      <c r="J30" s="17"/>
      <c r="K30" s="17"/>
    </row>
    <row r="31" spans="1:11" hidden="1" x14ac:dyDescent="0.2">
      <c r="A31" s="10" t="s">
        <v>88</v>
      </c>
      <c r="B31" s="10"/>
      <c r="C31" s="10"/>
      <c r="D31" s="10"/>
      <c r="E31" s="10"/>
      <c r="F31" s="10"/>
      <c r="G31" s="17"/>
      <c r="H31" s="17"/>
      <c r="I31" s="17"/>
      <c r="J31" s="17"/>
      <c r="K31" s="17"/>
    </row>
    <row r="32" spans="1:11" hidden="1" x14ac:dyDescent="0.2">
      <c r="A32" s="10" t="s">
        <v>89</v>
      </c>
      <c r="B32" s="10"/>
      <c r="C32" s="10"/>
      <c r="D32" s="10"/>
      <c r="E32" s="10"/>
      <c r="F32" s="10"/>
      <c r="G32" s="17"/>
      <c r="H32" s="17"/>
      <c r="I32" s="17"/>
      <c r="J32" s="17"/>
      <c r="K32" s="17"/>
    </row>
    <row r="33" spans="1:11" hidden="1" x14ac:dyDescent="0.2">
      <c r="A33" s="10" t="s">
        <v>90</v>
      </c>
      <c r="B33" s="10"/>
      <c r="C33" s="10"/>
      <c r="D33" s="10"/>
      <c r="E33" s="10"/>
      <c r="F33" s="10"/>
      <c r="G33" s="17"/>
      <c r="H33" s="17"/>
      <c r="I33" s="17"/>
      <c r="J33" s="17"/>
      <c r="K33" s="17"/>
    </row>
    <row r="34" spans="1:11" hidden="1" x14ac:dyDescent="0.2">
      <c r="A34" s="11" t="s">
        <v>91</v>
      </c>
      <c r="B34" s="11"/>
      <c r="C34" s="11"/>
      <c r="D34" s="11"/>
      <c r="E34" s="11"/>
      <c r="F34" s="11"/>
      <c r="G34" s="17"/>
      <c r="H34" s="17"/>
      <c r="I34" s="17"/>
      <c r="J34" s="17"/>
      <c r="K34" s="17"/>
    </row>
    <row r="35" spans="1:11" hidden="1" x14ac:dyDescent="0.2">
      <c r="A35" s="11" t="s">
        <v>92</v>
      </c>
      <c r="B35" s="11"/>
      <c r="C35" s="11"/>
      <c r="D35" s="11"/>
      <c r="E35" s="11"/>
      <c r="F35" s="11"/>
      <c r="G35" s="17"/>
      <c r="H35" s="17"/>
      <c r="I35" s="17"/>
      <c r="J35" s="17"/>
      <c r="K35" s="17"/>
    </row>
    <row r="36" spans="1:11" hidden="1" x14ac:dyDescent="0.2">
      <c r="A36" s="10" t="s">
        <v>93</v>
      </c>
      <c r="B36" s="63"/>
      <c r="C36" s="63"/>
      <c r="D36" s="63"/>
      <c r="E36" s="63"/>
      <c r="F36" s="63"/>
      <c r="G36" s="17"/>
      <c r="H36" s="17"/>
      <c r="I36" s="17"/>
      <c r="J36" s="17"/>
      <c r="K36" s="17"/>
    </row>
    <row r="37" spans="1:11" hidden="1" x14ac:dyDescent="0.2">
      <c r="A37" s="10" t="s">
        <v>61</v>
      </c>
      <c r="B37" s="63"/>
      <c r="C37" s="63"/>
      <c r="D37" s="63"/>
      <c r="E37" s="63"/>
      <c r="F37" s="63"/>
      <c r="G37" s="17"/>
      <c r="H37" s="17"/>
      <c r="I37" s="17"/>
      <c r="J37" s="17"/>
      <c r="K37" s="17"/>
    </row>
    <row r="38" spans="1:11" hidden="1" x14ac:dyDescent="0.2">
      <c r="A38" s="10" t="s">
        <v>94</v>
      </c>
      <c r="B38" s="63"/>
      <c r="C38" s="63"/>
      <c r="D38" s="63"/>
      <c r="E38" s="63"/>
      <c r="F38" s="63"/>
      <c r="G38" s="17"/>
      <c r="H38" s="17"/>
      <c r="I38" s="17"/>
      <c r="J38" s="17"/>
      <c r="K38" s="17"/>
    </row>
    <row r="39" spans="1:11" hidden="1" x14ac:dyDescent="0.2">
      <c r="A39" s="11" t="s">
        <v>95</v>
      </c>
      <c r="B39" s="4"/>
      <c r="C39" s="4"/>
      <c r="D39" s="4"/>
      <c r="E39" s="4"/>
      <c r="F39" s="4"/>
      <c r="G39" s="17"/>
      <c r="H39" s="17"/>
      <c r="I39" s="17"/>
      <c r="J39" s="17"/>
      <c r="K39" s="17"/>
    </row>
    <row r="40" spans="1:11" hidden="1" x14ac:dyDescent="0.2">
      <c r="A40" s="4" t="s">
        <v>96</v>
      </c>
      <c r="B40" s="4"/>
      <c r="C40" s="4"/>
      <c r="D40" s="4"/>
      <c r="E40" s="4"/>
      <c r="F40" s="4"/>
      <c r="G40" s="17"/>
      <c r="H40" s="17"/>
      <c r="I40" s="17"/>
      <c r="J40" s="17"/>
      <c r="K40" s="17"/>
    </row>
    <row r="41" spans="1:11" hidden="1" x14ac:dyDescent="0.2">
      <c r="A41" s="4" t="s">
        <v>97</v>
      </c>
      <c r="B41" s="4"/>
      <c r="C41" s="4"/>
      <c r="D41" s="4"/>
      <c r="E41" s="4"/>
      <c r="F41" s="4"/>
      <c r="G41" s="17"/>
      <c r="H41" s="17"/>
      <c r="I41" s="17"/>
      <c r="J41" s="17"/>
      <c r="K41" s="17"/>
    </row>
    <row r="42" spans="1:11" hidden="1" x14ac:dyDescent="0.2">
      <c r="A42" s="4" t="s">
        <v>98</v>
      </c>
      <c r="B42" s="4"/>
      <c r="C42" s="4"/>
      <c r="D42" s="4"/>
      <c r="E42" s="4"/>
      <c r="F42" s="4"/>
      <c r="G42" s="17"/>
      <c r="H42" s="17"/>
      <c r="I42" s="17"/>
      <c r="J42" s="17"/>
      <c r="K42" s="17"/>
    </row>
    <row r="43" spans="1:11" hidden="1" x14ac:dyDescent="0.2">
      <c r="A43" s="4" t="s">
        <v>99</v>
      </c>
      <c r="B43" s="4"/>
      <c r="C43" s="4"/>
      <c r="D43" s="4"/>
      <c r="E43" s="4"/>
      <c r="F43" s="4"/>
      <c r="G43" s="17"/>
      <c r="H43" s="17"/>
      <c r="I43" s="17"/>
      <c r="J43" s="17"/>
      <c r="K43" s="17"/>
    </row>
    <row r="44" spans="1:11" hidden="1" x14ac:dyDescent="0.2">
      <c r="A44" s="4" t="s">
        <v>100</v>
      </c>
      <c r="B44" s="4"/>
      <c r="C44" s="4"/>
      <c r="D44" s="4"/>
      <c r="E44" s="4"/>
      <c r="F44" s="4"/>
      <c r="G44" s="17"/>
      <c r="H44" s="17"/>
      <c r="I44" s="17"/>
      <c r="J44" s="17"/>
      <c r="K44" s="17"/>
    </row>
    <row r="45" spans="1:11" hidden="1" x14ac:dyDescent="0.2">
      <c r="A45" s="64" t="s">
        <v>101</v>
      </c>
      <c r="B45" s="63"/>
      <c r="C45" s="63"/>
      <c r="D45" s="63"/>
      <c r="E45" s="63"/>
      <c r="F45" s="63"/>
      <c r="G45" s="17"/>
      <c r="H45" s="17"/>
      <c r="I45" s="17"/>
      <c r="J45" s="17"/>
      <c r="K45" s="17"/>
    </row>
    <row r="46" spans="1:11" hidden="1" x14ac:dyDescent="0.2">
      <c r="A46" s="63" t="s">
        <v>102</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103</v>
      </c>
      <c r="B48" s="63"/>
      <c r="C48" s="63"/>
      <c r="D48" s="63"/>
      <c r="E48" s="63"/>
      <c r="F48" s="63"/>
      <c r="G48" s="17"/>
      <c r="H48" s="17"/>
      <c r="I48" s="17"/>
      <c r="J48" s="17"/>
      <c r="K48" s="17"/>
    </row>
    <row r="49" spans="1:11" ht="25.5" hidden="1" x14ac:dyDescent="0.2">
      <c r="A49" s="81" t="s">
        <v>104</v>
      </c>
      <c r="B49" s="63"/>
      <c r="C49" s="63"/>
      <c r="D49" s="63"/>
      <c r="E49" s="63"/>
      <c r="F49" s="63"/>
      <c r="G49" s="17"/>
      <c r="H49" s="17"/>
      <c r="I49" s="17"/>
      <c r="J49" s="17"/>
      <c r="K49" s="17"/>
    </row>
    <row r="50" spans="1:11" ht="25.5" hidden="1" x14ac:dyDescent="0.2">
      <c r="A50" s="82" t="s">
        <v>105</v>
      </c>
      <c r="B50" s="4"/>
      <c r="C50" s="4"/>
      <c r="D50" s="4"/>
      <c r="E50" s="4"/>
      <c r="F50" s="4"/>
      <c r="G50" s="17"/>
      <c r="H50" s="17"/>
      <c r="I50" s="17"/>
      <c r="J50" s="17"/>
      <c r="K50" s="17"/>
    </row>
    <row r="51" spans="1:11" ht="25.5" hidden="1" x14ac:dyDescent="0.2">
      <c r="A51" s="82" t="s">
        <v>106</v>
      </c>
      <c r="B51" s="4"/>
      <c r="C51" s="4"/>
      <c r="D51" s="4"/>
      <c r="E51" s="4"/>
      <c r="F51" s="4"/>
      <c r="G51" s="17"/>
      <c r="H51" s="17"/>
      <c r="I51" s="17"/>
      <c r="J51" s="17"/>
      <c r="K51" s="17"/>
    </row>
    <row r="52" spans="1:11" ht="38.25" hidden="1" x14ac:dyDescent="0.2">
      <c r="A52" s="82" t="s">
        <v>107</v>
      </c>
      <c r="B52" s="74"/>
      <c r="C52" s="74"/>
      <c r="D52" s="74"/>
      <c r="E52" s="11"/>
      <c r="F52" s="11"/>
      <c r="G52" s="17"/>
      <c r="H52" s="17"/>
      <c r="I52" s="17"/>
      <c r="J52" s="17"/>
      <c r="K52" s="17"/>
    </row>
    <row r="53" spans="1:11" hidden="1" x14ac:dyDescent="0.2">
      <c r="A53" s="79" t="s">
        <v>108</v>
      </c>
      <c r="B53" s="73"/>
      <c r="C53" s="73"/>
      <c r="D53" s="73"/>
      <c r="E53" s="10"/>
      <c r="F53" s="10" t="b">
        <v>1</v>
      </c>
      <c r="G53" s="17"/>
      <c r="H53" s="17"/>
      <c r="I53" s="17"/>
      <c r="J53" s="17"/>
      <c r="K53" s="17"/>
    </row>
    <row r="54" spans="1:11" hidden="1" x14ac:dyDescent="0.2">
      <c r="A54" s="80" t="s">
        <v>109</v>
      </c>
      <c r="B54" s="79"/>
      <c r="C54" s="79"/>
      <c r="D54" s="79"/>
      <c r="E54" s="10"/>
      <c r="F54" s="10" t="b">
        <v>0</v>
      </c>
      <c r="G54" s="17"/>
      <c r="H54" s="17"/>
      <c r="I54" s="17"/>
      <c r="J54" s="17"/>
      <c r="K54" s="17"/>
    </row>
    <row r="55" spans="1:11" hidden="1" x14ac:dyDescent="0.2">
      <c r="A55" s="83"/>
      <c r="B55" s="75">
        <f>COUNT(Travel!B12:B15)</f>
        <v>1</v>
      </c>
      <c r="C55" s="75"/>
      <c r="D55" s="75">
        <f>COUNTIF(Travel!D12:D15,"*")</f>
        <v>1</v>
      </c>
      <c r="E55" s="76"/>
      <c r="F55" s="76" t="b">
        <f>MIN(B55,D55)=MAX(B55,D55)</f>
        <v>1</v>
      </c>
      <c r="G55" s="17"/>
      <c r="H55" s="17"/>
      <c r="I55" s="17"/>
      <c r="J55" s="17"/>
      <c r="K55" s="17"/>
    </row>
    <row r="56" spans="1:11" hidden="1" x14ac:dyDescent="0.2">
      <c r="A56" s="83" t="s">
        <v>110</v>
      </c>
      <c r="B56" s="75">
        <f>COUNT(Travel!B20:B24)</f>
        <v>2</v>
      </c>
      <c r="C56" s="75"/>
      <c r="D56" s="75">
        <f>COUNTIF(Travel!D20:D24,"*")</f>
        <v>2</v>
      </c>
      <c r="E56" s="76"/>
      <c r="F56" s="76" t="b">
        <f>MIN(B56,D56)=MAX(B56,D56)</f>
        <v>1</v>
      </c>
    </row>
    <row r="57" spans="1:11" hidden="1" x14ac:dyDescent="0.2">
      <c r="A57" s="84"/>
      <c r="B57" s="75">
        <f>COUNT(Travel!B29:B38)</f>
        <v>2</v>
      </c>
      <c r="C57" s="75"/>
      <c r="D57" s="75">
        <f>COUNTIF(Travel!D29:D38,"*")</f>
        <v>2</v>
      </c>
      <c r="E57" s="76"/>
      <c r="F57" s="76" t="b">
        <f>MIN(B57,D57)=MAX(B57,D57)</f>
        <v>1</v>
      </c>
    </row>
    <row r="58" spans="1:11" hidden="1" x14ac:dyDescent="0.2">
      <c r="A58" s="85" t="s">
        <v>111</v>
      </c>
      <c r="B58" s="77">
        <f>COUNT(Hospitality!B11:B24)</f>
        <v>0</v>
      </c>
      <c r="C58" s="77"/>
      <c r="D58" s="77">
        <f>COUNTIF(Hospitality!D11:D24,"*")</f>
        <v>0</v>
      </c>
      <c r="E58" s="78"/>
      <c r="F58" s="78" t="b">
        <f>MIN(B58,D58)=MAX(B58,D58)</f>
        <v>1</v>
      </c>
    </row>
    <row r="59" spans="1:11" hidden="1" x14ac:dyDescent="0.2">
      <c r="A59" s="86" t="s">
        <v>112</v>
      </c>
      <c r="B59" s="76">
        <f>COUNT('All other expenses'!B11:B24)</f>
        <v>4</v>
      </c>
      <c r="C59" s="76"/>
      <c r="D59" s="76">
        <f>COUNTIF('All other expenses'!D11:D24,"*")</f>
        <v>4</v>
      </c>
      <c r="E59" s="76"/>
      <c r="F59" s="76" t="b">
        <f>MIN(B59,D59)=MAX(B59,D59)</f>
        <v>1</v>
      </c>
    </row>
    <row r="60" spans="1:11" hidden="1" x14ac:dyDescent="0.2">
      <c r="A60" s="85" t="s">
        <v>113</v>
      </c>
      <c r="B60" s="77">
        <f>COUNTIF('Gifts and benefits'!B11:B24,"*")</f>
        <v>0</v>
      </c>
      <c r="C60" s="77">
        <f>COUNTIF('Gifts and benefits'!C11:C24,"*")</f>
        <v>0</v>
      </c>
      <c r="D60" s="77"/>
      <c r="E60" s="77">
        <f>COUNTA('Gifts and benefits'!E11:E24)</f>
        <v>0</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7"/>
  <sheetViews>
    <sheetView topLeftCell="A18" zoomScaleNormal="100" workbookViewId="0">
      <selection activeCell="C22" sqref="C2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1" t="s">
        <v>114</v>
      </c>
      <c r="B1" s="141"/>
      <c r="C1" s="141"/>
      <c r="D1" s="141"/>
      <c r="E1" s="141"/>
      <c r="F1" s="17"/>
    </row>
    <row r="2" spans="1:6" ht="21" customHeight="1" x14ac:dyDescent="0.2">
      <c r="A2" s="3" t="s">
        <v>115</v>
      </c>
      <c r="B2" s="139" t="str">
        <f>'Summary and sign-off'!B2:F2</f>
        <v>Te Hiringa Mahara | Mental Health and Wellbeing Commission</v>
      </c>
      <c r="C2" s="139"/>
      <c r="D2" s="139"/>
      <c r="E2" s="139"/>
      <c r="F2" s="17"/>
    </row>
    <row r="3" spans="1:6" ht="31.5" x14ac:dyDescent="0.2">
      <c r="A3" s="3" t="s">
        <v>116</v>
      </c>
      <c r="B3" s="139" t="str">
        <f>'Summary and sign-off'!B3:F3</f>
        <v>Karen Orsborn</v>
      </c>
      <c r="C3" s="139"/>
      <c r="D3" s="139"/>
      <c r="E3" s="139"/>
      <c r="F3" s="17"/>
    </row>
    <row r="4" spans="1:6" ht="21" customHeight="1" x14ac:dyDescent="0.2">
      <c r="A4" s="3" t="s">
        <v>117</v>
      </c>
      <c r="B4" s="139">
        <f>'Summary and sign-off'!B4:F4</f>
        <v>45108</v>
      </c>
      <c r="C4" s="139"/>
      <c r="D4" s="139"/>
      <c r="E4" s="139"/>
      <c r="F4" s="17"/>
    </row>
    <row r="5" spans="1:6" ht="21" customHeight="1" x14ac:dyDescent="0.2">
      <c r="A5" s="3" t="s">
        <v>118</v>
      </c>
      <c r="B5" s="139">
        <f>'Summary and sign-off'!B5:F5</f>
        <v>45473</v>
      </c>
      <c r="C5" s="139"/>
      <c r="D5" s="139"/>
      <c r="E5" s="139"/>
      <c r="F5" s="17"/>
    </row>
    <row r="6" spans="1:6" ht="21" customHeight="1" x14ac:dyDescent="0.2">
      <c r="A6" s="3" t="s">
        <v>119</v>
      </c>
      <c r="B6" s="134" t="s">
        <v>85</v>
      </c>
      <c r="C6" s="134"/>
      <c r="D6" s="134"/>
      <c r="E6" s="134"/>
      <c r="F6" s="17"/>
    </row>
    <row r="7" spans="1:6" ht="21" customHeight="1" x14ac:dyDescent="0.2">
      <c r="A7" s="3" t="s">
        <v>58</v>
      </c>
      <c r="B7" s="134" t="s">
        <v>87</v>
      </c>
      <c r="C7" s="134"/>
      <c r="D7" s="134"/>
      <c r="E7" s="134"/>
      <c r="F7" s="17"/>
    </row>
    <row r="8" spans="1:6" ht="36" customHeight="1" x14ac:dyDescent="0.2">
      <c r="A8" s="143" t="s">
        <v>120</v>
      </c>
      <c r="B8" s="144"/>
      <c r="C8" s="144"/>
      <c r="D8" s="144"/>
      <c r="E8" s="144"/>
      <c r="F8" s="19"/>
    </row>
    <row r="9" spans="1:6" ht="36" customHeight="1" x14ac:dyDescent="0.2">
      <c r="A9" s="145" t="s">
        <v>121</v>
      </c>
      <c r="B9" s="146"/>
      <c r="C9" s="146"/>
      <c r="D9" s="146"/>
      <c r="E9" s="146"/>
      <c r="F9" s="19"/>
    </row>
    <row r="10" spans="1:6" ht="24.75" customHeight="1" x14ac:dyDescent="0.2">
      <c r="A10" s="142" t="s">
        <v>122</v>
      </c>
      <c r="B10" s="147"/>
      <c r="C10" s="142"/>
      <c r="D10" s="142"/>
      <c r="E10" s="142"/>
      <c r="F10" s="29"/>
    </row>
    <row r="11" spans="1:6" ht="28.5" customHeight="1" x14ac:dyDescent="0.2">
      <c r="A11" s="24" t="s">
        <v>123</v>
      </c>
      <c r="B11" s="24" t="s">
        <v>124</v>
      </c>
      <c r="C11" s="24" t="s">
        <v>125</v>
      </c>
      <c r="D11" s="24" t="s">
        <v>126</v>
      </c>
      <c r="E11" s="24" t="s">
        <v>127</v>
      </c>
      <c r="F11" s="30"/>
    </row>
    <row r="12" spans="1:6" s="2" customFormat="1" ht="25.5" x14ac:dyDescent="0.2">
      <c r="A12" s="121">
        <v>45461</v>
      </c>
      <c r="B12" s="118">
        <v>7336.18</v>
      </c>
      <c r="C12" s="119" t="s">
        <v>128</v>
      </c>
      <c r="D12" s="119" t="s">
        <v>129</v>
      </c>
      <c r="E12" s="120" t="s">
        <v>130</v>
      </c>
      <c r="F12" s="1"/>
    </row>
    <row r="13" spans="1:6" s="2" customFormat="1" ht="13.5" customHeight="1" x14ac:dyDescent="0.2">
      <c r="A13" s="121"/>
      <c r="B13" s="118"/>
      <c r="C13" s="119"/>
      <c r="D13" s="119"/>
      <c r="E13" s="120"/>
      <c r="F13" s="1"/>
    </row>
    <row r="14" spans="1:6" s="2" customFormat="1" x14ac:dyDescent="0.2">
      <c r="A14" s="121"/>
      <c r="B14" s="118"/>
      <c r="C14" s="119"/>
      <c r="D14" s="119"/>
      <c r="E14" s="120"/>
      <c r="F14" s="1"/>
    </row>
    <row r="15" spans="1:6" s="2" customFormat="1" hidden="1" x14ac:dyDescent="0.2">
      <c r="A15" s="104"/>
      <c r="B15" s="105"/>
      <c r="C15" s="106"/>
      <c r="D15" s="106"/>
      <c r="E15" s="107"/>
      <c r="F15" s="1"/>
    </row>
    <row r="16" spans="1:6" ht="19.5" customHeight="1" x14ac:dyDescent="0.2">
      <c r="A16" s="71" t="s">
        <v>131</v>
      </c>
      <c r="B16" s="72">
        <f>SUM(B12:B15)</f>
        <v>7336.18</v>
      </c>
      <c r="C16" s="131" t="str">
        <f>IF(SUBTOTAL(3,B12:B15)=SUBTOTAL(103,B12:B15),'Summary and sign-off'!$A$48,'Summary and sign-off'!$A$49)</f>
        <v>Check - there are no hidden rows with data</v>
      </c>
      <c r="D16" s="140" t="str">
        <f>IF('Summary and sign-off'!F55='Summary and sign-off'!F54,'Summary and sign-off'!A51,'Summary and sign-off'!A50)</f>
        <v>Check - each entry provides sufficient information</v>
      </c>
      <c r="E16" s="140"/>
      <c r="F16" s="17"/>
    </row>
    <row r="17" spans="1:6" ht="10.5" customHeight="1" x14ac:dyDescent="0.2">
      <c r="A17" s="17"/>
      <c r="B17" s="19"/>
      <c r="C17" s="17"/>
      <c r="D17" s="17"/>
      <c r="E17" s="17"/>
      <c r="F17" s="17"/>
    </row>
    <row r="18" spans="1:6" ht="24.75" customHeight="1" x14ac:dyDescent="0.2">
      <c r="A18" s="142" t="s">
        <v>132</v>
      </c>
      <c r="B18" s="142"/>
      <c r="C18" s="142"/>
      <c r="D18" s="142"/>
      <c r="E18" s="142"/>
      <c r="F18" s="29"/>
    </row>
    <row r="19" spans="1:6" ht="32.450000000000003" customHeight="1" x14ac:dyDescent="0.2">
      <c r="A19" s="24" t="s">
        <v>123</v>
      </c>
      <c r="B19" s="24" t="s">
        <v>66</v>
      </c>
      <c r="C19" s="24" t="s">
        <v>133</v>
      </c>
      <c r="D19" s="24" t="s">
        <v>126</v>
      </c>
      <c r="E19" s="24" t="s">
        <v>127</v>
      </c>
      <c r="F19" s="30"/>
    </row>
    <row r="20" spans="1:6" s="2" customFormat="1" x14ac:dyDescent="0.2">
      <c r="A20" s="117">
        <v>45237</v>
      </c>
      <c r="B20" s="118">
        <v>516.39</v>
      </c>
      <c r="C20" s="119" t="s">
        <v>134</v>
      </c>
      <c r="D20" s="119" t="s">
        <v>135</v>
      </c>
      <c r="E20" s="120" t="s">
        <v>136</v>
      </c>
      <c r="F20" s="1"/>
    </row>
    <row r="21" spans="1:6" s="2" customFormat="1" x14ac:dyDescent="0.2">
      <c r="A21" s="117"/>
      <c r="B21" s="118"/>
      <c r="C21" s="119"/>
      <c r="D21" s="119"/>
      <c r="E21" s="120"/>
      <c r="F21" s="1"/>
    </row>
    <row r="22" spans="1:6" s="2" customFormat="1" ht="25.5" x14ac:dyDescent="0.2">
      <c r="A22" s="117">
        <v>45364</v>
      </c>
      <c r="B22" s="118">
        <v>1109.5899999999999</v>
      </c>
      <c r="C22" s="119" t="s">
        <v>194</v>
      </c>
      <c r="D22" s="119" t="s">
        <v>137</v>
      </c>
      <c r="E22" s="120" t="s">
        <v>138</v>
      </c>
      <c r="F22" s="1"/>
    </row>
    <row r="23" spans="1:6" s="2" customFormat="1" x14ac:dyDescent="0.2">
      <c r="A23" s="117"/>
      <c r="B23" s="118"/>
      <c r="C23" s="119"/>
      <c r="D23" s="119"/>
      <c r="E23" s="120"/>
      <c r="F23" s="1"/>
    </row>
    <row r="24" spans="1:6" s="2" customFormat="1" x14ac:dyDescent="0.2">
      <c r="A24" s="108"/>
      <c r="B24" s="109"/>
      <c r="C24" s="110"/>
      <c r="D24" s="110"/>
      <c r="E24" s="111"/>
      <c r="F24" s="1"/>
    </row>
    <row r="25" spans="1:6" ht="19.5" customHeight="1" x14ac:dyDescent="0.2">
      <c r="A25" s="71" t="s">
        <v>139</v>
      </c>
      <c r="B25" s="72">
        <f>SUM(B20:B24)</f>
        <v>1625.98</v>
      </c>
      <c r="C25" s="131" t="str">
        <f>IF(SUBTOTAL(3,B20:B24)=SUBTOTAL(103,B20:B24),'Summary and sign-off'!$A$48,'Summary and sign-off'!$A$49)</f>
        <v>Check - there are no hidden rows with data</v>
      </c>
      <c r="D25" s="140" t="str">
        <f>IF('Summary and sign-off'!F56='Summary and sign-off'!F54,'Summary and sign-off'!A51,'Summary and sign-off'!A50)</f>
        <v>Check - each entry provides sufficient information</v>
      </c>
      <c r="E25" s="140"/>
      <c r="F25" s="17"/>
    </row>
    <row r="26" spans="1:6" ht="10.5" customHeight="1" x14ac:dyDescent="0.2">
      <c r="A26" s="17"/>
      <c r="B26" s="19"/>
      <c r="C26" s="17"/>
      <c r="D26" s="17"/>
      <c r="E26" s="17"/>
      <c r="F26" s="17"/>
    </row>
    <row r="27" spans="1:6" ht="24.75" customHeight="1" x14ac:dyDescent="0.2">
      <c r="A27" s="142" t="s">
        <v>140</v>
      </c>
      <c r="B27" s="142"/>
      <c r="C27" s="142"/>
      <c r="D27" s="142"/>
      <c r="E27" s="142"/>
      <c r="F27" s="17"/>
    </row>
    <row r="28" spans="1:6" ht="27" customHeight="1" x14ac:dyDescent="0.2">
      <c r="A28" s="24" t="s">
        <v>123</v>
      </c>
      <c r="B28" s="24" t="s">
        <v>66</v>
      </c>
      <c r="C28" s="24" t="s">
        <v>141</v>
      </c>
      <c r="D28" s="24" t="s">
        <v>142</v>
      </c>
      <c r="E28" s="24" t="s">
        <v>127</v>
      </c>
      <c r="F28" s="28"/>
    </row>
    <row r="29" spans="1:6" s="2" customFormat="1" x14ac:dyDescent="0.2">
      <c r="A29" s="117">
        <v>45271</v>
      </c>
      <c r="B29" s="118">
        <v>88</v>
      </c>
      <c r="C29" s="119" t="s">
        <v>143</v>
      </c>
      <c r="D29" s="119" t="s">
        <v>144</v>
      </c>
      <c r="E29" s="120" t="s">
        <v>145</v>
      </c>
      <c r="F29" s="1"/>
    </row>
    <row r="30" spans="1:6" s="2" customFormat="1" x14ac:dyDescent="0.2">
      <c r="A30" s="117">
        <v>45426</v>
      </c>
      <c r="B30" s="118">
        <v>42.09</v>
      </c>
      <c r="C30" s="119" t="s">
        <v>146</v>
      </c>
      <c r="D30" s="119" t="s">
        <v>144</v>
      </c>
      <c r="E30" s="120" t="s">
        <v>147</v>
      </c>
      <c r="F30" s="1"/>
    </row>
    <row r="31" spans="1:6" s="2" customFormat="1" x14ac:dyDescent="0.2">
      <c r="A31" s="117"/>
      <c r="B31" s="118"/>
      <c r="C31" s="119"/>
      <c r="D31" s="119"/>
      <c r="E31" s="120"/>
      <c r="F31" s="1"/>
    </row>
    <row r="32" spans="1:6" s="2" customFormat="1" x14ac:dyDescent="0.2">
      <c r="A32" s="117"/>
      <c r="B32" s="118"/>
      <c r="C32" s="119"/>
      <c r="D32" s="119"/>
      <c r="E32" s="120"/>
      <c r="F32" s="1"/>
    </row>
    <row r="33" spans="1:6" s="2" customFormat="1" x14ac:dyDescent="0.2">
      <c r="A33" s="117"/>
      <c r="B33" s="118"/>
      <c r="C33" s="119"/>
      <c r="D33" s="119"/>
      <c r="E33" s="120"/>
      <c r="F33" s="1"/>
    </row>
    <row r="34" spans="1:6" s="2" customFormat="1" x14ac:dyDescent="0.2">
      <c r="A34" s="117"/>
      <c r="B34" s="118"/>
      <c r="C34" s="119"/>
      <c r="D34" s="119"/>
      <c r="E34" s="120"/>
      <c r="F34" s="1"/>
    </row>
    <row r="35" spans="1:6" s="2" customFormat="1" x14ac:dyDescent="0.2">
      <c r="A35" s="117"/>
      <c r="B35" s="118"/>
      <c r="C35" s="119"/>
      <c r="D35" s="119"/>
      <c r="E35" s="120"/>
      <c r="F35" s="1"/>
    </row>
    <row r="36" spans="1:6" s="2" customFormat="1" x14ac:dyDescent="0.2">
      <c r="A36" s="117"/>
      <c r="B36" s="118"/>
      <c r="C36" s="119"/>
      <c r="D36" s="119"/>
      <c r="E36" s="120"/>
      <c r="F36" s="1"/>
    </row>
    <row r="37" spans="1:6" s="2" customFormat="1" x14ac:dyDescent="0.2">
      <c r="A37" s="117"/>
      <c r="B37" s="118"/>
      <c r="C37" s="119"/>
      <c r="D37" s="119"/>
      <c r="E37" s="120"/>
      <c r="F37" s="1"/>
    </row>
    <row r="38" spans="1:6" s="2" customFormat="1" hidden="1" x14ac:dyDescent="0.2">
      <c r="A38" s="94"/>
      <c r="B38" s="95"/>
      <c r="C38" s="96"/>
      <c r="D38" s="96"/>
      <c r="E38" s="97"/>
      <c r="F38" s="1"/>
    </row>
    <row r="39" spans="1:6" ht="19.5" customHeight="1" x14ac:dyDescent="0.2">
      <c r="A39" s="71" t="s">
        <v>148</v>
      </c>
      <c r="B39" s="72">
        <f>SUM(B29:B38)</f>
        <v>130.09</v>
      </c>
      <c r="C39" s="131" t="str">
        <f>IF(SUBTOTAL(3,B29:B38)=SUBTOTAL(103,B29:B38),'Summary and sign-off'!$A$48,'Summary and sign-off'!$A$49)</f>
        <v>Check - there are no hidden rows with data</v>
      </c>
      <c r="D39" s="140" t="str">
        <f>IF('Summary and sign-off'!F57='Summary and sign-off'!F54,'Summary and sign-off'!A51,'Summary and sign-off'!A50)</f>
        <v>Check - each entry provides sufficient information</v>
      </c>
      <c r="E39" s="140"/>
      <c r="F39" s="17"/>
    </row>
    <row r="40" spans="1:6" ht="10.5" customHeight="1" x14ac:dyDescent="0.2">
      <c r="A40" s="17"/>
      <c r="B40" s="57"/>
      <c r="C40" s="19"/>
      <c r="D40" s="17"/>
      <c r="E40" s="17"/>
      <c r="F40" s="17"/>
    </row>
    <row r="41" spans="1:6" ht="34.5" customHeight="1" x14ac:dyDescent="0.2">
      <c r="A41" s="31" t="s">
        <v>149</v>
      </c>
      <c r="B41" s="58">
        <f>B16+B25+B39</f>
        <v>9092.25</v>
      </c>
      <c r="C41" s="32"/>
      <c r="D41" s="32"/>
      <c r="E41" s="32"/>
      <c r="F41" s="17"/>
    </row>
    <row r="42" spans="1:6" x14ac:dyDescent="0.2">
      <c r="A42" s="17"/>
      <c r="B42" s="19"/>
      <c r="C42" s="17"/>
      <c r="D42" s="17"/>
      <c r="E42" s="17"/>
      <c r="F42" s="17"/>
    </row>
    <row r="43" spans="1:6" x14ac:dyDescent="0.2">
      <c r="A43" s="18" t="s">
        <v>77</v>
      </c>
      <c r="B43" s="19"/>
      <c r="C43" s="17"/>
      <c r="D43" s="17"/>
      <c r="E43" s="17"/>
      <c r="F43" s="17"/>
    </row>
    <row r="44" spans="1:6" ht="12.6" customHeight="1" x14ac:dyDescent="0.2">
      <c r="A44" s="20" t="s">
        <v>150</v>
      </c>
      <c r="F44" s="17"/>
    </row>
    <row r="45" spans="1:6" ht="12.95" customHeight="1" x14ac:dyDescent="0.2">
      <c r="A45" s="20" t="s">
        <v>151</v>
      </c>
      <c r="B45" s="17"/>
      <c r="D45" s="17"/>
      <c r="F45" s="17"/>
    </row>
    <row r="46" spans="1:6" x14ac:dyDescent="0.2">
      <c r="A46" s="20" t="s">
        <v>152</v>
      </c>
      <c r="F46" s="17"/>
    </row>
    <row r="47" spans="1:6" x14ac:dyDescent="0.2">
      <c r="A47" s="20" t="s">
        <v>83</v>
      </c>
      <c r="B47" s="19"/>
      <c r="C47" s="17"/>
      <c r="D47" s="17"/>
      <c r="E47" s="17"/>
      <c r="F47" s="17"/>
    </row>
    <row r="48" spans="1:6" ht="12.95" customHeight="1" x14ac:dyDescent="0.2">
      <c r="A48" s="20" t="s">
        <v>153</v>
      </c>
      <c r="B48" s="17"/>
      <c r="D48" s="17"/>
      <c r="F48" s="17"/>
    </row>
    <row r="49" spans="1:6" x14ac:dyDescent="0.2">
      <c r="A49" s="20" t="s">
        <v>154</v>
      </c>
      <c r="F49" s="17"/>
    </row>
    <row r="50" spans="1:6" x14ac:dyDescent="0.2">
      <c r="A50" s="20" t="s">
        <v>155</v>
      </c>
      <c r="B50" s="20"/>
      <c r="C50" s="20"/>
      <c r="D50" s="20"/>
      <c r="F50" s="17"/>
    </row>
    <row r="51" spans="1:6" x14ac:dyDescent="0.2">
      <c r="A51" s="26"/>
      <c r="B51" s="17"/>
      <c r="C51" s="17"/>
      <c r="D51" s="17"/>
      <c r="E51" s="17"/>
      <c r="F51" s="17"/>
    </row>
    <row r="52" spans="1:6" hidden="1" x14ac:dyDescent="0.2">
      <c r="A52" s="26"/>
      <c r="B52" s="17"/>
      <c r="C52" s="17"/>
      <c r="D52" s="17"/>
      <c r="E52" s="17"/>
      <c r="F52" s="17"/>
    </row>
    <row r="53" spans="1:6" x14ac:dyDescent="0.2"/>
    <row r="54" spans="1:6" x14ac:dyDescent="0.2"/>
    <row r="55" spans="1:6" x14ac:dyDescent="0.2"/>
    <row r="56" spans="1:6" x14ac:dyDescent="0.2"/>
    <row r="57" spans="1:6" ht="12.75" hidden="1" customHeight="1" x14ac:dyDescent="0.2"/>
    <row r="58" spans="1:6" x14ac:dyDescent="0.2"/>
    <row r="59" spans="1:6" x14ac:dyDescent="0.2"/>
    <row r="60" spans="1:6" hidden="1" x14ac:dyDescent="0.2">
      <c r="A60" s="26"/>
      <c r="B60" s="17"/>
      <c r="C60" s="17"/>
      <c r="D60" s="17"/>
      <c r="E60" s="17"/>
      <c r="F60" s="17"/>
    </row>
    <row r="61" spans="1:6" hidden="1" x14ac:dyDescent="0.2">
      <c r="A61" s="26"/>
      <c r="B61" s="17"/>
      <c r="C61" s="17"/>
      <c r="D61" s="17"/>
      <c r="E61" s="17"/>
      <c r="F61" s="17"/>
    </row>
    <row r="62" spans="1:6" hidden="1" x14ac:dyDescent="0.2">
      <c r="A62" s="26"/>
      <c r="B62" s="17"/>
      <c r="C62" s="17"/>
      <c r="D62" s="17"/>
      <c r="E62" s="17"/>
      <c r="F62" s="17"/>
    </row>
    <row r="63" spans="1:6" hidden="1" x14ac:dyDescent="0.2">
      <c r="A63" s="26"/>
      <c r="B63" s="17"/>
      <c r="C63" s="17"/>
      <c r="D63" s="17"/>
      <c r="E63" s="17"/>
      <c r="F63" s="17"/>
    </row>
    <row r="64" spans="1:6" hidden="1" x14ac:dyDescent="0.2">
      <c r="A64" s="26"/>
      <c r="B64" s="17"/>
      <c r="C64" s="17"/>
      <c r="D64" s="17"/>
      <c r="E64" s="17"/>
      <c r="F64" s="17"/>
    </row>
    <row r="65" x14ac:dyDescent="0.2"/>
    <row r="66" x14ac:dyDescent="0.2"/>
    <row r="67" x14ac:dyDescent="0.2"/>
    <row r="68" x14ac:dyDescent="0.2"/>
    <row r="69"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sheetData>
  <sheetProtection sheet="1" formatCells="0" formatRows="0" insertColumns="0" insertRows="0" deleteRows="0"/>
  <mergeCells count="15">
    <mergeCell ref="B7:E7"/>
    <mergeCell ref="B5:E5"/>
    <mergeCell ref="D39:E39"/>
    <mergeCell ref="A1:E1"/>
    <mergeCell ref="A18:E18"/>
    <mergeCell ref="A27:E27"/>
    <mergeCell ref="B2:E2"/>
    <mergeCell ref="B3:E3"/>
    <mergeCell ref="B4:E4"/>
    <mergeCell ref="A8:E8"/>
    <mergeCell ref="A9:E9"/>
    <mergeCell ref="B6:E6"/>
    <mergeCell ref="D16:E16"/>
    <mergeCell ref="D25:E25"/>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5 A29 A38 A20:A21 A2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8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0:A37 A12:A14 A22:A2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B29:B38 B12:B15 B20:B24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1" t="s">
        <v>114</v>
      </c>
      <c r="B1" s="141"/>
      <c r="C1" s="141"/>
      <c r="D1" s="141"/>
      <c r="E1" s="141"/>
    </row>
    <row r="2" spans="1:6" ht="21" customHeight="1" x14ac:dyDescent="0.2">
      <c r="A2" s="3" t="s">
        <v>115</v>
      </c>
      <c r="B2" s="139" t="str">
        <f>'Summary and sign-off'!B2:F2</f>
        <v>Te Hiringa Mahara | Mental Health and Wellbeing Commission</v>
      </c>
      <c r="C2" s="139"/>
      <c r="D2" s="139"/>
      <c r="E2" s="139"/>
    </row>
    <row r="3" spans="1:6" ht="31.5" x14ac:dyDescent="0.2">
      <c r="A3" s="3" t="s">
        <v>116</v>
      </c>
      <c r="B3" s="139" t="str">
        <f>'Summary and sign-off'!B3:F3</f>
        <v>Karen Orsborn</v>
      </c>
      <c r="C3" s="139"/>
      <c r="D3" s="139"/>
      <c r="E3" s="139"/>
    </row>
    <row r="4" spans="1:6" ht="21" customHeight="1" x14ac:dyDescent="0.2">
      <c r="A4" s="3" t="s">
        <v>117</v>
      </c>
      <c r="B4" s="139">
        <f>'Summary and sign-off'!B4:F4</f>
        <v>45108</v>
      </c>
      <c r="C4" s="139"/>
      <c r="D4" s="139"/>
      <c r="E4" s="139"/>
    </row>
    <row r="5" spans="1:6" ht="21" customHeight="1" x14ac:dyDescent="0.2">
      <c r="A5" s="3" t="s">
        <v>118</v>
      </c>
      <c r="B5" s="139">
        <f>'Summary and sign-off'!B5:F5</f>
        <v>45473</v>
      </c>
      <c r="C5" s="139"/>
      <c r="D5" s="139"/>
      <c r="E5" s="139"/>
    </row>
    <row r="6" spans="1:6" ht="21" customHeight="1" x14ac:dyDescent="0.2">
      <c r="A6" s="3" t="s">
        <v>119</v>
      </c>
      <c r="B6" s="134" t="s">
        <v>85</v>
      </c>
      <c r="C6" s="134"/>
      <c r="D6" s="134"/>
      <c r="E6" s="134"/>
    </row>
    <row r="7" spans="1:6" ht="21" customHeight="1" x14ac:dyDescent="0.2">
      <c r="A7" s="3" t="s">
        <v>58</v>
      </c>
      <c r="B7" s="134" t="s">
        <v>87</v>
      </c>
      <c r="C7" s="134"/>
      <c r="D7" s="134"/>
      <c r="E7" s="134"/>
    </row>
    <row r="8" spans="1:6" ht="35.25" customHeight="1" x14ac:dyDescent="0.25">
      <c r="A8" s="150" t="s">
        <v>156</v>
      </c>
      <c r="B8" s="150"/>
      <c r="C8" s="151"/>
      <c r="D8" s="151"/>
      <c r="E8" s="151"/>
      <c r="F8" s="27"/>
    </row>
    <row r="9" spans="1:6" ht="35.25" customHeight="1" x14ac:dyDescent="0.25">
      <c r="A9" s="148" t="s">
        <v>157</v>
      </c>
      <c r="B9" s="149"/>
      <c r="C9" s="149"/>
      <c r="D9" s="149"/>
      <c r="E9" s="149"/>
      <c r="F9" s="27"/>
    </row>
    <row r="10" spans="1:6" ht="27" customHeight="1" x14ac:dyDescent="0.2">
      <c r="A10" s="24" t="s">
        <v>158</v>
      </c>
      <c r="B10" s="24" t="s">
        <v>66</v>
      </c>
      <c r="C10" s="24" t="s">
        <v>159</v>
      </c>
      <c r="D10" s="24" t="s">
        <v>160</v>
      </c>
      <c r="E10" s="24" t="s">
        <v>127</v>
      </c>
      <c r="F10" s="20"/>
    </row>
    <row r="11" spans="1:6" s="2" customFormat="1" x14ac:dyDescent="0.2">
      <c r="A11" s="121"/>
      <c r="B11" s="118"/>
      <c r="C11" s="122"/>
      <c r="D11" s="122"/>
      <c r="E11" s="123"/>
    </row>
    <row r="12" spans="1:6" s="2" customFormat="1" x14ac:dyDescent="0.2">
      <c r="A12" s="117"/>
      <c r="B12" s="118"/>
      <c r="C12" s="122"/>
      <c r="D12" s="122"/>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t="11.25" hidden="1" customHeight="1" x14ac:dyDescent="0.2">
      <c r="A24" s="98"/>
      <c r="B24" s="95"/>
      <c r="C24" s="99"/>
      <c r="D24" s="99"/>
      <c r="E24" s="100"/>
    </row>
    <row r="25" spans="1:6" ht="34.5" customHeight="1" x14ac:dyDescent="0.2">
      <c r="A25" s="53" t="s">
        <v>161</v>
      </c>
      <c r="B25" s="62">
        <f>SUM(B11:B24)</f>
        <v>0</v>
      </c>
      <c r="C25" s="70" t="str">
        <f>IF(SUBTOTAL(3,B11:B24)=SUBTOTAL(103,B11:B24),'Summary and sign-off'!$A$48,'Summary and sign-off'!$A$49)</f>
        <v>Check - there are no hidden rows with data</v>
      </c>
      <c r="D25" s="140" t="str">
        <f>IF('Summary and sign-off'!F58='Summary and sign-off'!F54,'Summary and sign-off'!A51,'Summary and sign-off'!A50)</f>
        <v>Check - each entry provides sufficient information</v>
      </c>
      <c r="E25" s="140"/>
      <c r="F25" s="2"/>
    </row>
    <row r="26" spans="1:6" x14ac:dyDescent="0.2">
      <c r="A26" s="18"/>
      <c r="B26" s="17"/>
      <c r="C26" s="17"/>
      <c r="D26" s="17"/>
      <c r="E26" s="17"/>
    </row>
    <row r="27" spans="1:6" x14ac:dyDescent="0.2">
      <c r="A27" s="18" t="s">
        <v>77</v>
      </c>
      <c r="B27" s="19"/>
      <c r="C27" s="17"/>
      <c r="D27" s="17"/>
      <c r="E27" s="17"/>
    </row>
    <row r="28" spans="1:6" ht="12.75" customHeight="1" x14ac:dyDescent="0.2">
      <c r="A28" s="20" t="s">
        <v>162</v>
      </c>
      <c r="B28" s="20"/>
      <c r="C28" s="20"/>
      <c r="D28" s="20"/>
      <c r="E28" s="20"/>
    </row>
    <row r="29" spans="1:6" x14ac:dyDescent="0.2">
      <c r="A29" s="20" t="s">
        <v>163</v>
      </c>
      <c r="B29" s="20"/>
      <c r="C29" s="28"/>
      <c r="D29" s="28"/>
      <c r="E29" s="28"/>
    </row>
    <row r="30" spans="1:6" x14ac:dyDescent="0.2">
      <c r="A30" s="20" t="s">
        <v>83</v>
      </c>
      <c r="B30" s="19"/>
      <c r="C30" s="17"/>
      <c r="D30" s="17"/>
      <c r="E30" s="17"/>
      <c r="F30" s="17"/>
    </row>
    <row r="31" spans="1:6" x14ac:dyDescent="0.2">
      <c r="A31" s="20" t="s">
        <v>164</v>
      </c>
      <c r="B31" s="20"/>
      <c r="C31" s="28"/>
      <c r="D31" s="28"/>
      <c r="E31" s="28"/>
    </row>
    <row r="32" spans="1:6" ht="12.75" customHeight="1" x14ac:dyDescent="0.2">
      <c r="A32" s="20" t="s">
        <v>165</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2" zoomScaleNormal="100" workbookViewId="0">
      <selection activeCell="C14" sqref="C14"/>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1" t="s">
        <v>114</v>
      </c>
      <c r="B1" s="141"/>
      <c r="C1" s="141"/>
      <c r="D1" s="141"/>
      <c r="E1" s="141"/>
    </row>
    <row r="2" spans="1:6" ht="21" customHeight="1" x14ac:dyDescent="0.2">
      <c r="A2" s="3" t="s">
        <v>115</v>
      </c>
      <c r="B2" s="139" t="str">
        <f>'Summary and sign-off'!B2:F2</f>
        <v>Te Hiringa Mahara | Mental Health and Wellbeing Commission</v>
      </c>
      <c r="C2" s="139"/>
      <c r="D2" s="139"/>
      <c r="E2" s="139"/>
    </row>
    <row r="3" spans="1:6" ht="31.5" x14ac:dyDescent="0.2">
      <c r="A3" s="3" t="s">
        <v>166</v>
      </c>
      <c r="B3" s="139" t="str">
        <f>'Summary and sign-off'!B3:F3</f>
        <v>Karen Orsborn</v>
      </c>
      <c r="C3" s="139"/>
      <c r="D3" s="139"/>
      <c r="E3" s="139"/>
    </row>
    <row r="4" spans="1:6" ht="21" customHeight="1" x14ac:dyDescent="0.2">
      <c r="A4" s="3" t="s">
        <v>117</v>
      </c>
      <c r="B4" s="139">
        <f>'Summary and sign-off'!B4:F4</f>
        <v>45108</v>
      </c>
      <c r="C4" s="139"/>
      <c r="D4" s="139"/>
      <c r="E4" s="139"/>
    </row>
    <row r="5" spans="1:6" ht="21" customHeight="1" x14ac:dyDescent="0.2">
      <c r="A5" s="3" t="s">
        <v>118</v>
      </c>
      <c r="B5" s="139">
        <f>'Summary and sign-off'!B5:F5</f>
        <v>45473</v>
      </c>
      <c r="C5" s="139"/>
      <c r="D5" s="139"/>
      <c r="E5" s="139"/>
    </row>
    <row r="6" spans="1:6" ht="21" customHeight="1" x14ac:dyDescent="0.2">
      <c r="A6" s="3" t="s">
        <v>119</v>
      </c>
      <c r="B6" s="134" t="s">
        <v>85</v>
      </c>
      <c r="C6" s="134"/>
      <c r="D6" s="134"/>
      <c r="E6" s="134"/>
      <c r="F6" s="23"/>
    </row>
    <row r="7" spans="1:6" ht="21" customHeight="1" x14ac:dyDescent="0.2">
      <c r="A7" s="3" t="s">
        <v>58</v>
      </c>
      <c r="B7" s="134" t="s">
        <v>87</v>
      </c>
      <c r="C7" s="134"/>
      <c r="D7" s="134"/>
      <c r="E7" s="134"/>
      <c r="F7" s="23"/>
    </row>
    <row r="8" spans="1:6" ht="35.25" customHeight="1" x14ac:dyDescent="0.2">
      <c r="A8" s="144" t="s">
        <v>167</v>
      </c>
      <c r="B8" s="144"/>
      <c r="C8" s="151"/>
      <c r="D8" s="151"/>
      <c r="E8" s="151"/>
    </row>
    <row r="9" spans="1:6" ht="35.25" customHeight="1" x14ac:dyDescent="0.2">
      <c r="A9" s="152" t="s">
        <v>168</v>
      </c>
      <c r="B9" s="153"/>
      <c r="C9" s="153"/>
      <c r="D9" s="153"/>
      <c r="E9" s="153"/>
    </row>
    <row r="10" spans="1:6" ht="27" customHeight="1" x14ac:dyDescent="0.2">
      <c r="A10" s="24" t="s">
        <v>123</v>
      </c>
      <c r="B10" s="24" t="s">
        <v>66</v>
      </c>
      <c r="C10" s="24" t="s">
        <v>169</v>
      </c>
      <c r="D10" s="24" t="s">
        <v>170</v>
      </c>
      <c r="E10" s="24" t="s">
        <v>127</v>
      </c>
      <c r="F10" s="20"/>
    </row>
    <row r="11" spans="1:6" s="2" customFormat="1" hidden="1" x14ac:dyDescent="0.2">
      <c r="A11" s="98"/>
      <c r="B11" s="95"/>
      <c r="C11" s="99"/>
      <c r="D11" s="99"/>
      <c r="E11" s="100"/>
    </row>
    <row r="12" spans="1:6" s="2" customFormat="1" ht="25.5" x14ac:dyDescent="0.2">
      <c r="A12" s="117">
        <v>45261</v>
      </c>
      <c r="B12" s="118">
        <v>469.44</v>
      </c>
      <c r="C12" s="122" t="s">
        <v>193</v>
      </c>
      <c r="D12" s="122" t="s">
        <v>171</v>
      </c>
      <c r="E12" s="123" t="s">
        <v>172</v>
      </c>
    </row>
    <row r="13" spans="1:6" s="2" customFormat="1" x14ac:dyDescent="0.2">
      <c r="A13" s="117">
        <v>45366</v>
      </c>
      <c r="B13" s="118">
        <v>481.1</v>
      </c>
      <c r="C13" s="122" t="s">
        <v>192</v>
      </c>
      <c r="D13" s="122" t="s">
        <v>171</v>
      </c>
      <c r="E13" s="123" t="s">
        <v>172</v>
      </c>
    </row>
    <row r="14" spans="1:6" s="2" customFormat="1" x14ac:dyDescent="0.2">
      <c r="A14" s="117">
        <v>45200</v>
      </c>
      <c r="B14" s="118">
        <v>600</v>
      </c>
      <c r="C14" s="122" t="s">
        <v>173</v>
      </c>
      <c r="D14" s="122" t="s">
        <v>171</v>
      </c>
      <c r="E14" s="123" t="s">
        <v>172</v>
      </c>
    </row>
    <row r="15" spans="1:6" s="2" customFormat="1" x14ac:dyDescent="0.2">
      <c r="A15" s="117">
        <v>45200</v>
      </c>
      <c r="B15" s="118">
        <v>1800</v>
      </c>
      <c r="C15" s="122" t="s">
        <v>174</v>
      </c>
      <c r="D15" s="122" t="s">
        <v>171</v>
      </c>
      <c r="E15" s="123" t="s">
        <v>172</v>
      </c>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idden="1" x14ac:dyDescent="0.2">
      <c r="A24" s="98"/>
      <c r="B24" s="95"/>
      <c r="C24" s="99"/>
      <c r="D24" s="99"/>
      <c r="E24" s="100"/>
    </row>
    <row r="25" spans="1:6" ht="34.5" customHeight="1" x14ac:dyDescent="0.2">
      <c r="A25" s="53" t="s">
        <v>175</v>
      </c>
      <c r="B25" s="62">
        <f>SUM(B11:B24)</f>
        <v>3350.54</v>
      </c>
      <c r="C25" s="70" t="str">
        <f>IF(SUBTOTAL(3,B11:B24)=SUBTOTAL(103,B11:B24),'Summary and sign-off'!$A$48,'Summary and sign-off'!$A$49)</f>
        <v>Check - there are no hidden rows with data</v>
      </c>
      <c r="D25" s="140" t="str">
        <f>IF('Summary and sign-off'!F59='Summary and sign-off'!F54,'Summary and sign-off'!A51,'Summary and sign-off'!A50)</f>
        <v>Check - each entry provides sufficient information</v>
      </c>
      <c r="E25" s="140"/>
    </row>
    <row r="26" spans="1:6" ht="14.1" customHeight="1" x14ac:dyDescent="0.2">
      <c r="B26" s="17"/>
      <c r="C26" s="17"/>
      <c r="D26" s="17"/>
      <c r="E26" s="17"/>
    </row>
    <row r="27" spans="1:6" x14ac:dyDescent="0.2">
      <c r="A27" s="18" t="s">
        <v>176</v>
      </c>
      <c r="B27" s="17"/>
      <c r="C27" s="17"/>
      <c r="D27" s="17"/>
      <c r="E27" s="17"/>
    </row>
    <row r="28" spans="1:6" ht="12.6" customHeight="1" x14ac:dyDescent="0.2">
      <c r="A28" s="20" t="s">
        <v>150</v>
      </c>
      <c r="B28" s="17"/>
      <c r="C28" s="17"/>
      <c r="D28" s="17"/>
      <c r="E28" s="17"/>
    </row>
    <row r="29" spans="1:6" x14ac:dyDescent="0.2">
      <c r="A29" s="20" t="s">
        <v>83</v>
      </c>
      <c r="B29" s="19"/>
      <c r="C29" s="17"/>
      <c r="D29" s="17"/>
      <c r="E29" s="17"/>
      <c r="F29" s="17"/>
    </row>
    <row r="30" spans="1:6" x14ac:dyDescent="0.2">
      <c r="A30" s="20" t="s">
        <v>164</v>
      </c>
      <c r="C30" s="17"/>
      <c r="D30" s="17"/>
      <c r="E30" s="17"/>
      <c r="F30" s="17"/>
    </row>
    <row r="31" spans="1:6" ht="12.75" customHeight="1" x14ac:dyDescent="0.2">
      <c r="A31" s="20" t="s">
        <v>165</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7" sqref="B7:F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1" t="s">
        <v>177</v>
      </c>
      <c r="B1" s="141"/>
      <c r="C1" s="141"/>
      <c r="D1" s="141"/>
      <c r="E1" s="141"/>
      <c r="F1" s="141"/>
    </row>
    <row r="2" spans="1:6" ht="21" customHeight="1" x14ac:dyDescent="0.2">
      <c r="A2" s="3" t="s">
        <v>115</v>
      </c>
      <c r="B2" s="139" t="str">
        <f>'Summary and sign-off'!B2:F2</f>
        <v>Te Hiringa Mahara | Mental Health and Wellbeing Commission</v>
      </c>
      <c r="C2" s="139"/>
      <c r="D2" s="139"/>
      <c r="E2" s="139"/>
      <c r="F2" s="139"/>
    </row>
    <row r="3" spans="1:6" ht="31.5" x14ac:dyDescent="0.2">
      <c r="A3" s="3" t="s">
        <v>116</v>
      </c>
      <c r="B3" s="139" t="str">
        <f>'Summary and sign-off'!B3:F3</f>
        <v>Karen Orsborn</v>
      </c>
      <c r="C3" s="139"/>
      <c r="D3" s="139"/>
      <c r="E3" s="139"/>
      <c r="F3" s="139"/>
    </row>
    <row r="4" spans="1:6" ht="21" customHeight="1" x14ac:dyDescent="0.2">
      <c r="A4" s="3" t="s">
        <v>117</v>
      </c>
      <c r="B4" s="139">
        <f>'Summary and sign-off'!B4:F4</f>
        <v>45108</v>
      </c>
      <c r="C4" s="139"/>
      <c r="D4" s="139"/>
      <c r="E4" s="139"/>
      <c r="F4" s="139"/>
    </row>
    <row r="5" spans="1:6" ht="21" customHeight="1" x14ac:dyDescent="0.2">
      <c r="A5" s="3" t="s">
        <v>118</v>
      </c>
      <c r="B5" s="139">
        <f>'Summary and sign-off'!B5:F5</f>
        <v>45473</v>
      </c>
      <c r="C5" s="139"/>
      <c r="D5" s="139"/>
      <c r="E5" s="139"/>
      <c r="F5" s="139"/>
    </row>
    <row r="6" spans="1:6" ht="21" customHeight="1" x14ac:dyDescent="0.2">
      <c r="A6" s="3" t="s">
        <v>178</v>
      </c>
      <c r="B6" s="134" t="s">
        <v>85</v>
      </c>
      <c r="C6" s="134"/>
      <c r="D6" s="134"/>
      <c r="E6" s="134"/>
      <c r="F6" s="134"/>
    </row>
    <row r="7" spans="1:6" ht="21" customHeight="1" x14ac:dyDescent="0.2">
      <c r="A7" s="3" t="s">
        <v>58</v>
      </c>
      <c r="B7" s="134" t="s">
        <v>87</v>
      </c>
      <c r="C7" s="134"/>
      <c r="D7" s="134"/>
      <c r="E7" s="134"/>
      <c r="F7" s="134"/>
    </row>
    <row r="8" spans="1:6" ht="36" customHeight="1" x14ac:dyDescent="0.2">
      <c r="A8" s="144" t="s">
        <v>179</v>
      </c>
      <c r="B8" s="144"/>
      <c r="C8" s="144"/>
      <c r="D8" s="144"/>
      <c r="E8" s="144"/>
      <c r="F8" s="144"/>
    </row>
    <row r="9" spans="1:6" ht="36" customHeight="1" x14ac:dyDescent="0.2">
      <c r="A9" s="152" t="s">
        <v>180</v>
      </c>
      <c r="B9" s="153"/>
      <c r="C9" s="153"/>
      <c r="D9" s="153"/>
      <c r="E9" s="153"/>
      <c r="F9" s="153"/>
    </row>
    <row r="10" spans="1:6" ht="39" customHeight="1" x14ac:dyDescent="0.2">
      <c r="A10" s="24" t="s">
        <v>123</v>
      </c>
      <c r="B10" s="112" t="s">
        <v>181</v>
      </c>
      <c r="C10" s="112" t="s">
        <v>182</v>
      </c>
      <c r="D10" s="112" t="s">
        <v>183</v>
      </c>
      <c r="E10" s="112" t="s">
        <v>184</v>
      </c>
      <c r="F10" s="112" t="s">
        <v>185</v>
      </c>
    </row>
    <row r="11" spans="1:6" s="2" customFormat="1" x14ac:dyDescent="0.2">
      <c r="A11" s="117"/>
      <c r="B11" s="122"/>
      <c r="C11" s="125"/>
      <c r="D11" s="122"/>
      <c r="E11" s="126"/>
      <c r="F11" s="123"/>
    </row>
    <row r="12" spans="1:6" s="2" customFormat="1" x14ac:dyDescent="0.2">
      <c r="A12" s="117"/>
      <c r="B12" s="124"/>
      <c r="C12" s="125"/>
      <c r="D12" s="124"/>
      <c r="E12" s="126"/>
      <c r="F12" s="127"/>
    </row>
    <row r="13" spans="1:6" s="2" customFormat="1" x14ac:dyDescent="0.2">
      <c r="A13" s="117"/>
      <c r="B13" s="124"/>
      <c r="C13" s="125"/>
      <c r="D13" s="124"/>
      <c r="E13" s="126"/>
      <c r="F13" s="127"/>
    </row>
    <row r="14" spans="1:6" s="2" customFormat="1" x14ac:dyDescent="0.2">
      <c r="A14" s="117"/>
      <c r="B14" s="124"/>
      <c r="C14" s="125"/>
      <c r="D14" s="124"/>
      <c r="E14" s="126"/>
      <c r="F14" s="127"/>
    </row>
    <row r="15" spans="1:6" s="2" customFormat="1" x14ac:dyDescent="0.2">
      <c r="A15" s="117"/>
      <c r="B15" s="124"/>
      <c r="C15" s="125"/>
      <c r="D15" s="124"/>
      <c r="E15" s="126"/>
      <c r="F15" s="127"/>
    </row>
    <row r="16" spans="1:6" s="2" customFormat="1" x14ac:dyDescent="0.2">
      <c r="A16" s="117"/>
      <c r="B16" s="124"/>
      <c r="C16" s="125"/>
      <c r="D16" s="124"/>
      <c r="E16" s="126"/>
      <c r="F16" s="127"/>
    </row>
    <row r="17" spans="1:7" s="2" customFormat="1" x14ac:dyDescent="0.2">
      <c r="A17" s="117"/>
      <c r="B17" s="124"/>
      <c r="C17" s="125"/>
      <c r="D17" s="124"/>
      <c r="E17" s="126"/>
      <c r="F17" s="127"/>
    </row>
    <row r="18" spans="1:7" s="2" customFormat="1" x14ac:dyDescent="0.2">
      <c r="A18" s="117"/>
      <c r="B18" s="124"/>
      <c r="C18" s="125"/>
      <c r="D18" s="124"/>
      <c r="E18" s="126"/>
      <c r="F18" s="127"/>
    </row>
    <row r="19" spans="1:7" s="2" customFormat="1" x14ac:dyDescent="0.2">
      <c r="A19" s="117"/>
      <c r="B19" s="124"/>
      <c r="C19" s="125"/>
      <c r="D19" s="124"/>
      <c r="E19" s="126"/>
      <c r="F19" s="127"/>
    </row>
    <row r="20" spans="1:7" s="2" customFormat="1" x14ac:dyDescent="0.2">
      <c r="A20" s="117"/>
      <c r="B20" s="124"/>
      <c r="C20" s="125"/>
      <c r="D20" s="124"/>
      <c r="E20" s="126"/>
      <c r="F20" s="127"/>
    </row>
    <row r="21" spans="1:7" s="2" customFormat="1" x14ac:dyDescent="0.2">
      <c r="A21" s="117"/>
      <c r="B21" s="124"/>
      <c r="C21" s="125"/>
      <c r="D21" s="124"/>
      <c r="E21" s="126"/>
      <c r="F21" s="127"/>
    </row>
    <row r="22" spans="1:7" s="2" customFormat="1" x14ac:dyDescent="0.2">
      <c r="A22" s="117"/>
      <c r="B22" s="124"/>
      <c r="C22" s="125"/>
      <c r="D22" s="124"/>
      <c r="E22" s="126"/>
      <c r="F22" s="127"/>
    </row>
    <row r="23" spans="1:7" s="2" customFormat="1" x14ac:dyDescent="0.2">
      <c r="A23" s="117"/>
      <c r="B23" s="124"/>
      <c r="C23" s="125"/>
      <c r="D23" s="124"/>
      <c r="E23" s="126"/>
      <c r="F23" s="127"/>
    </row>
    <row r="24" spans="1:7" s="2" customFormat="1" hidden="1" x14ac:dyDescent="0.2">
      <c r="A24" s="94"/>
      <c r="B24" s="99"/>
      <c r="C24" s="101"/>
      <c r="D24" s="99"/>
      <c r="E24" s="102"/>
      <c r="F24" s="100"/>
    </row>
    <row r="25" spans="1:7" ht="34.5" customHeight="1" x14ac:dyDescent="0.2">
      <c r="A25" s="113" t="s">
        <v>186</v>
      </c>
      <c r="B25" s="114" t="s">
        <v>187</v>
      </c>
      <c r="C25" s="115">
        <f>C26+C27</f>
        <v>0</v>
      </c>
      <c r="D25" s="116" t="str">
        <f>IF(SUBTOTAL(3,C11:C24)=SUBTOTAL(103,C11:C24),'Summary and sign-off'!$A$48,'Summary and sign-off'!$A$49)</f>
        <v>Check - there are no hidden rows with data</v>
      </c>
      <c r="E25" s="140" t="str">
        <f>IF('Summary and sign-off'!F60='Summary and sign-off'!F54,'Summary and sign-off'!A52,'Summary and sign-off'!A50)</f>
        <v>Check - each entry provides sufficient information</v>
      </c>
      <c r="F25" s="140"/>
      <c r="G25" s="2"/>
    </row>
    <row r="26" spans="1:7" ht="25.5" customHeight="1" x14ac:dyDescent="0.25">
      <c r="A26" s="54"/>
      <c r="B26" s="55" t="s">
        <v>101</v>
      </c>
      <c r="C26" s="56">
        <f>COUNTIF(C11:C24,'Summary and sign-off'!A45)</f>
        <v>0</v>
      </c>
      <c r="D26" s="14"/>
      <c r="E26" s="15"/>
      <c r="F26" s="16"/>
    </row>
    <row r="27" spans="1:7" ht="25.5" customHeight="1" x14ac:dyDescent="0.25">
      <c r="A27" s="54"/>
      <c r="B27" s="55" t="s">
        <v>102</v>
      </c>
      <c r="C27" s="56">
        <f>COUNTIF(C11:C24,'Summary and sign-off'!A46)</f>
        <v>0</v>
      </c>
      <c r="D27" s="14"/>
      <c r="E27" s="15"/>
      <c r="F27" s="16"/>
    </row>
    <row r="28" spans="1:7" x14ac:dyDescent="0.2">
      <c r="A28" s="17"/>
      <c r="B28" s="18"/>
      <c r="C28" s="17"/>
      <c r="D28" s="19"/>
      <c r="E28" s="19"/>
      <c r="F28" s="17"/>
    </row>
    <row r="29" spans="1:7" x14ac:dyDescent="0.2">
      <c r="A29" s="18" t="s">
        <v>176</v>
      </c>
      <c r="B29" s="18"/>
      <c r="C29" s="18"/>
      <c r="D29" s="18"/>
      <c r="E29" s="18"/>
      <c r="F29" s="18"/>
    </row>
    <row r="30" spans="1:7" ht="12.6" customHeight="1" x14ac:dyDescent="0.2">
      <c r="A30" s="20" t="s">
        <v>150</v>
      </c>
      <c r="B30" s="17"/>
      <c r="C30" s="17"/>
      <c r="D30" s="17"/>
      <c r="E30" s="17"/>
    </row>
    <row r="31" spans="1:7" x14ac:dyDescent="0.2">
      <c r="A31" s="20" t="s">
        <v>83</v>
      </c>
      <c r="B31" s="19"/>
      <c r="C31" s="17"/>
      <c r="D31" s="17"/>
      <c r="E31" s="17"/>
      <c r="F31" s="17"/>
    </row>
    <row r="32" spans="1:7" x14ac:dyDescent="0.2">
      <c r="A32" s="20" t="s">
        <v>188</v>
      </c>
      <c r="B32" s="21"/>
      <c r="C32" s="21"/>
      <c r="D32" s="21"/>
      <c r="E32" s="21"/>
      <c r="F32" s="21"/>
    </row>
    <row r="33" spans="1:6" ht="12.75" customHeight="1" x14ac:dyDescent="0.2">
      <c r="A33" s="20" t="s">
        <v>189</v>
      </c>
      <c r="B33" s="17"/>
      <c r="C33" s="17"/>
      <c r="D33" s="17"/>
      <c r="E33" s="17"/>
      <c r="F33" s="17"/>
    </row>
    <row r="34" spans="1:6" ht="12.95" customHeight="1" x14ac:dyDescent="0.2">
      <c r="A34" s="20" t="s">
        <v>190</v>
      </c>
      <c r="B34" s="17"/>
      <c r="C34" s="17"/>
      <c r="D34" s="17"/>
      <c r="E34" s="17"/>
      <c r="F34" s="17"/>
    </row>
    <row r="35" spans="1:6" x14ac:dyDescent="0.2">
      <c r="A35" s="20" t="s">
        <v>191</v>
      </c>
      <c r="C35" s="17"/>
      <c r="D35" s="17"/>
      <c r="E35" s="17"/>
      <c r="F35" s="17"/>
    </row>
    <row r="36" spans="1:6" ht="12.75" customHeight="1" x14ac:dyDescent="0.2">
      <c r="A36" s="20" t="s">
        <v>165</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d74e8db-9588-4046-9f22-b81f23249a13">DOCS-638981126-1460</_dlc_DocId>
    <_dlc_DocIdUrl xmlns="bd74e8db-9588-4046-9f22-b81f23249a13">
      <Url>https://mhwcnz.sharepoint.com/sites/operations/_layouts/15/DocIdRedir.aspx?ID=DOCS-638981126-1460</Url>
      <Description>DOCS-638981126-1460</Description>
    </_dlc_DocIdUrl>
    <FinancialYear xmlns="bb0bd7a6-c265-44d5-b39f-e5b415113992">2021 - 2022</FinancialYear>
    <cc5c092ee17e4228b15983ce58453ee6 xmlns="bd74e8db-9588-4046-9f22-b81f23249a13">
      <Terms xmlns="http://schemas.microsoft.com/office/infopath/2007/PartnerControls"/>
    </cc5c092ee17e4228b15983ce58453ee6>
    <TaxCatchAll xmlns="bd74e8db-9588-4046-9f22-b81f23249a13" xsi:nil="true"/>
    <BusinessActivity xmlns="bd74e8db-9588-4046-9f22-b81f23249a13" xsi:nil="true"/>
    <DocumentType xmlns="bb0bd7a6-c265-44d5-b39f-e5b415113992" xsi:nil="true"/>
    <MaoriData xmlns="bb0bd7a6-c265-44d5-b39f-e5b415113992">No</MaoriData>
    <lcf76f155ced4ddcb4097134ff3c332f xmlns="07351aca-a932-4240-868e-16c15f3f5725">
      <Terms xmlns="http://schemas.microsoft.com/office/infopath/2007/PartnerControls"/>
    </lcf76f155ced4ddcb4097134ff3c332f>
    <SharedWithUsers xmlns="bd74e8db-9588-4046-9f22-b81f23249a13">
      <UserInfo>
        <DisplayName>Ken Smart</DisplayName>
        <AccountId>87</AccountId>
        <AccountType/>
      </UserInfo>
      <UserInfo>
        <DisplayName>Nehalkumar patel</DisplayName>
        <AccountId>157</AccountId>
        <AccountType/>
      </UserInfo>
    </SharedWithUser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_document" ma:contentTypeID="0x010100EC715CFEA79834468078ACA06B4C38E4006EDD9B327D0662459C9A3355518B0135" ma:contentTypeVersion="24" ma:contentTypeDescription="MHWC document content type" ma:contentTypeScope="" ma:versionID="4398b6cfde0c0135a4bd414b30a2bf4c">
  <xsd:schema xmlns:xsd="http://www.w3.org/2001/XMLSchema" xmlns:xs="http://www.w3.org/2001/XMLSchema" xmlns:p="http://schemas.microsoft.com/office/2006/metadata/properties" xmlns:ns2="bd74e8db-9588-4046-9f22-b81f23249a13" xmlns:ns3="bb0bd7a6-c265-44d5-b39f-e5b415113992" xmlns:ns4="07351aca-a932-4240-868e-16c15f3f5725" targetNamespace="http://schemas.microsoft.com/office/2006/metadata/properties" ma:root="true" ma:fieldsID="fdfcf60a9178d5e51e664538c4329b2a" ns2:_="" ns3:_="" ns4:_="">
    <xsd:import namespace="bd74e8db-9588-4046-9f22-b81f23249a13"/>
    <xsd:import namespace="bb0bd7a6-c265-44d5-b39f-e5b415113992"/>
    <xsd:import namespace="07351aca-a932-4240-868e-16c15f3f5725"/>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3:FinancialYear" minOccurs="0"/>
                <xsd:element ref="ns3:MaoriData" minOccurs="0"/>
                <xsd:element ref="ns2:cc5c092ee17e4228b15983ce58453ee6" minOccurs="0"/>
                <xsd:element ref="ns2:TaxCatchAll" minOccurs="0"/>
                <xsd:element ref="ns2:TaxCatchAllLabel" minOccurs="0"/>
                <xsd:element ref="ns2:BusinessActivity" minOccurs="0"/>
                <xsd:element ref="ns4:MediaServiceMetadata" minOccurs="0"/>
                <xsd:element ref="ns4:MediaServiceFastMetadata" minOccurs="0"/>
                <xsd:element ref="ns4:MediaServiceAutoKeyPoints" minOccurs="0"/>
                <xsd:element ref="ns4:MediaServiceKeyPoints" minOccurs="0"/>
                <xsd:element ref="ns2:SharedWithUsers" minOccurs="0"/>
                <xsd:element ref="ns2:SharedWithDetails" minOccurs="0"/>
                <xsd:element ref="ns4:MediaServiceOCR" minOccurs="0"/>
                <xsd:element ref="ns4:MediaServiceGenerationTime" minOccurs="0"/>
                <xsd:element ref="ns4:MediaServiceEventHashCode"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74e8db-9588-4046-9f22-b81f23249a1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c5c092ee17e4228b15983ce58453ee6" ma:index="14" nillable="true" ma:taxonomy="true" ma:internalName="cc5c092ee17e4228b15983ce58453ee6" ma:taxonomyFieldName="BusinessFunction" ma:displayName="Business Function" ma:default="" ma:fieldId="{cc5c092e-e17e-4228-b159-83ce58453ee6}" ma:sspId="e2423f7d-70e1-4bc9-b0ec-1093942dc6c6" ma:termSetId="0ae994a8-a483-48d8-8967-c6e1a9f8c5d4"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8591f74a-5f0b-4716-810a-7633bf5fa598}" ma:internalName="TaxCatchAll" ma:showField="CatchAllData" ma:web="bd74e8db-9588-4046-9f22-b81f23249a13">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8591f74a-5f0b-4716-810a-7633bf5fa598}" ma:internalName="TaxCatchAllLabel" ma:readOnly="true" ma:showField="CatchAllDataLabel" ma:web="bd74e8db-9588-4046-9f22-b81f23249a13">
      <xsd:complexType>
        <xsd:complexContent>
          <xsd:extension base="dms:MultiChoiceLookup">
            <xsd:sequence>
              <xsd:element name="Value" type="dms:Lookup" maxOccurs="unbounded" minOccurs="0" nillable="true"/>
            </xsd:sequence>
          </xsd:extension>
        </xsd:complexContent>
      </xsd:complexType>
    </xsd:element>
    <xsd:element name="BusinessActivity" ma:index="18" nillable="true" ma:displayName="Business Activity" ma:format="Dropdown" ma:internalName="BusinessActivity">
      <xsd:simpleType>
        <xsd:restriction base="dms:Choice">
          <xsd:enumeration value="Planning"/>
          <xsd:enumeration value="Reporting"/>
        </xsd:restrictio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0bd7a6-c265-44d5-b39f-e5b415113992" elementFormDefault="qualified">
    <xsd:import namespace="http://schemas.microsoft.com/office/2006/documentManagement/types"/>
    <xsd:import namespace="http://schemas.microsoft.com/office/infopath/2007/PartnerControls"/>
    <xsd:element name="DocumentType" ma:index="11" nillable="true" ma:displayName="Document Type" ma:format="Dropdown" ma:internalName="DocumentType">
      <xsd:simpleType>
        <xsd:restriction base="dms:Choice">
          <xsd:enumeration value="CONTRACT, Variation, Agreement"/>
          <xsd:enumeration value="CORRESPONDENCE"/>
          <xsd:enumeration value="EMPLOYMENT related"/>
          <xsd:enumeration value="FINANCIAL related"/>
          <xsd:enumeration value="KNOWLEDGE article"/>
          <xsd:enumeration value="MEETING related"/>
          <xsd:enumeration value="MEMO, Filenote, Email"/>
          <xsd:enumeration value="MINISTERIAL Request or Question"/>
          <xsd:enumeration value="PRESENTATION"/>
          <xsd:enumeration value="PUBLICATION material"/>
          <xsd:enumeration value="QUESTION, Request, OIA"/>
          <xsd:enumeration value="REPORT, Planning related"/>
          <xsd:enumeration value="RULES, Policy, Law, Procedure"/>
          <xsd:enumeration value="SUBMISSION, Application, Supporting material"/>
          <xsd:enumeration value="TEMPLATE, Checklist or Form"/>
        </xsd:restriction>
      </xsd:simpleType>
    </xsd:element>
    <xsd:element name="FinancialYear" ma:index="12" nillable="true" ma:displayName="Financial Year" ma:default="2021 - 2022" ma:description="organisation financial year" ma:format="Dropdown" ma:internalName="FinancialYear">
      <xsd:simpleType>
        <xsd:restriction base="dms:Choice">
          <xsd:enumeration value="2018 - 2019"/>
          <xsd:enumeration value="2019 - 2020"/>
          <xsd:enumeration value="2020 - 2021"/>
          <xsd:enumeration value="2021 - 2022"/>
          <xsd:enumeration value="2022 - 2023"/>
          <xsd:enumeration value="2023 - 2024"/>
          <xsd:enumeration value="2024 - 2025"/>
          <xsd:enumeration value="2025 - 2026"/>
          <xsd:enumeration value="2026 - 2027"/>
        </xsd:restriction>
      </xsd:simpleType>
    </xsd:element>
    <xsd:element name="MaoriData" ma:index="13" nillable="true" ma:displayName="Māori Data" ma:default="No" ma:description="Is this information covered under Māori data sovereignty" ma:format="Dropdown" ma:hidden="true" ma:internalName="MaoriData" ma:readOnly="fals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07351aca-a932-4240-868e-16c15f3f5725"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e2423f7d-70e1-4bc9-b0ec-1093942dc6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purl.org/dc/terms/"/>
    <ds:schemaRef ds:uri="http://purl.org/dc/dcmitype/"/>
    <ds:schemaRef ds:uri="http://schemas.microsoft.com/office/2006/documentManagement/types"/>
    <ds:schemaRef ds:uri="bd74e8db-9588-4046-9f22-b81f23249a13"/>
    <ds:schemaRef ds:uri="http://www.w3.org/XML/1998/namespac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07351aca-a932-4240-868e-16c15f3f5725"/>
    <ds:schemaRef ds:uri="bb0bd7a6-c265-44d5-b39f-e5b415113992"/>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9EB4417E-5307-4649-81D1-57035BB4A8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74e8db-9588-4046-9f22-b81f23249a13"/>
    <ds:schemaRef ds:uri="bb0bd7a6-c265-44d5-b39f-e5b415113992"/>
    <ds:schemaRef ds:uri="07351aca-a932-4240-868e-16c15f3f57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Carla Nahr</cp:lastModifiedBy>
  <cp:revision/>
  <dcterms:created xsi:type="dcterms:W3CDTF">2010-10-17T20:59:02Z</dcterms:created>
  <dcterms:modified xsi:type="dcterms:W3CDTF">2024-08-13T07:56:52Z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0x010100EC715CFEA79834468078ACA06B4C38E4006EDD9B327D0662459C9A3355518B0135</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f80cc67a-eed3-4c3d-82e4-0b11457f0e68</vt:lpwstr>
  </property>
  <property fmtid="{D5CDD505-2E9C-101B-9397-08002B2CF9AE}" pid="10" name="SharedWithUsers">
    <vt:lpwstr>87;#Ken Smart;#157;#Nehalkumar patel</vt:lpwstr>
  </property>
  <property fmtid="{D5CDD505-2E9C-101B-9397-08002B2CF9AE}" pid="11" name="BusinessFunction">
    <vt:lpwstr/>
  </property>
  <property fmtid="{D5CDD505-2E9C-101B-9397-08002B2CF9AE}" pid="12" name="MediaServiceImageTags">
    <vt:lpwstr/>
  </property>
</Properties>
</file>